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99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-1305" yWindow="465" windowWidth="15480" windowHeight="10905" firstSheet="2" activeTab="2"/>
  </bookViews>
  <sheets>
    <sheet name="Лист1" sheetId="5" state="hidden" r:id="rId1"/>
    <sheet name="Ноябрь 2013г" sheetId="2" state="hidden" r:id="rId2"/>
    <sheet name="август 2016г" sheetId="1" r:id="rId3"/>
    <sheet name="по 6-10" sheetId="3" r:id="rId4"/>
    <sheet name="по 0,4" sheetId="4" r:id="rId5"/>
    <sheet name="Лист2" sheetId="6" state="hidden" r:id="rId6"/>
    <sheet name="Лист3" sheetId="7" state="hidden" r:id="rId7"/>
    <sheet name="Лист4" sheetId="8" state="hidden" r:id="rId8"/>
    <sheet name="Лист5" sheetId="9" state="hidden" r:id="rId9"/>
    <sheet name="Лист6" sheetId="10" state="hidden" r:id="rId10"/>
    <sheet name="Лист7" sheetId="11" state="hidden" r:id="rId11"/>
  </sheets>
  <externalReferences>
    <externalReference r:id="rId12"/>
  </externalReferences>
  <definedNames>
    <definedName name="_xlnm._FilterDatabase" localSheetId="2" hidden="1">'август 2016г'!$C$21:$C$244</definedName>
    <definedName name="_xlnm._FilterDatabase" localSheetId="9" hidden="1">Лист6!$A$1:$O$1</definedName>
    <definedName name="_xlnm._FilterDatabase" localSheetId="1" hidden="1">'Ноябрь 2013г'!$C$21:$C$131</definedName>
    <definedName name="_xlnm._FilterDatabase" localSheetId="4" hidden="1">'по 0,4'!$C$18:$C$127</definedName>
    <definedName name="_xlnm._FilterDatabase" localSheetId="3" hidden="1">'по 6-10'!$C$21:$C$130</definedName>
    <definedName name="Z_7FDDDD5D_ED8E_47A5_AFBE_0056D605C291_.wvu.FilterData" localSheetId="2" hidden="1">'август 2016г'!$C$21:$C$244</definedName>
    <definedName name="Z_7FDDDD5D_ED8E_47A5_AFBE_0056D605C291_.wvu.FilterData" localSheetId="1" hidden="1">'Ноябрь 2013г'!$C$21:$C$131</definedName>
    <definedName name="Z_7FDDDD5D_ED8E_47A5_AFBE_0056D605C291_.wvu.FilterData" localSheetId="4" hidden="1">'по 0,4'!$C$18:$C$127</definedName>
    <definedName name="Z_7FDDDD5D_ED8E_47A5_AFBE_0056D605C291_.wvu.FilterData" localSheetId="3" hidden="1">'по 6-10'!$C$21:$C$130</definedName>
    <definedName name="Z_7FDDDD5D_ED8E_47A5_AFBE_0056D605C291_.wvu.Rows" localSheetId="4" hidden="1">'по 0,4'!$2:$12</definedName>
    <definedName name="Z_7FDDDD5D_ED8E_47A5_AFBE_0056D605C291_.wvu.Rows" localSheetId="3" hidden="1">'по 6-10'!$2:$12</definedName>
    <definedName name="Z_A743F9C7_8B89_4E8F_B91F_1FFB859064F2_.wvu.FilterData" localSheetId="2" hidden="1">'август 2016г'!$C$21:$C$244</definedName>
    <definedName name="Z_A743F9C7_8B89_4E8F_B91F_1FFB859064F2_.wvu.FilterData" localSheetId="1" hidden="1">'Ноябрь 2013г'!$C$21:$C$131</definedName>
    <definedName name="Z_A743F9C7_8B89_4E8F_B91F_1FFB859064F2_.wvu.FilterData" localSheetId="4" hidden="1">'по 0,4'!$C$18:$C$127</definedName>
    <definedName name="Z_A743F9C7_8B89_4E8F_B91F_1FFB859064F2_.wvu.FilterData" localSheetId="3" hidden="1">'по 6-10'!$C$21:$C$130</definedName>
    <definedName name="Z_A743F9C7_8B89_4E8F_B91F_1FFB859064F2_.wvu.Rows" localSheetId="4" hidden="1">'по 0,4'!$2:$12</definedName>
    <definedName name="Z_A743F9C7_8B89_4E8F_B91F_1FFB859064F2_.wvu.Rows" localSheetId="3" hidden="1">'по 6-10'!$2:$12</definedName>
    <definedName name="Z_D735A0E3_67D4_4A47_94B7_B543B7FA080E_.wvu.FilterData" localSheetId="2" hidden="1">'август 2016г'!$C$21:$C$244</definedName>
    <definedName name="Z_D735A0E3_67D4_4A47_94B7_B543B7FA080E_.wvu.FilterData" localSheetId="9" hidden="1">Лист6!$A$1:$O$1</definedName>
    <definedName name="Z_D735A0E3_67D4_4A47_94B7_B543B7FA080E_.wvu.FilterData" localSheetId="1" hidden="1">'Ноябрь 2013г'!$C$21:$C$131</definedName>
    <definedName name="Z_D735A0E3_67D4_4A47_94B7_B543B7FA080E_.wvu.FilterData" localSheetId="4" hidden="1">'по 0,4'!$C$18:$C$127</definedName>
    <definedName name="Z_D735A0E3_67D4_4A47_94B7_B543B7FA080E_.wvu.FilterData" localSheetId="3" hidden="1">'по 6-10'!$C$21:$C$130</definedName>
    <definedName name="Z_D735A0E3_67D4_4A47_94B7_B543B7FA080E_.wvu.Rows" localSheetId="4" hidden="1">'по 0,4'!$2:$12</definedName>
    <definedName name="Z_D735A0E3_67D4_4A47_94B7_B543B7FA080E_.wvu.Rows" localSheetId="3" hidden="1">'по 6-10'!$2:$12</definedName>
  </definedNames>
  <calcPr calcId="145621"/>
  <customWorkbookViews>
    <customWorkbookView name="Гасан Муртазалиевич Магомедов - Личное представление" guid="{D735A0E3-67D4-4A47-94B7-B543B7FA080E}" mergeInterval="0" personalView="1" maximized="1" windowWidth="1276" windowHeight="799" activeSheetId="3"/>
    <customWorkbookView name="111 - Личное представление" guid="{7FDDDD5D-ED8E-47A5-AFBE-0056D605C291}" mergeInterval="0" personalView="1" maximized="1" windowWidth="1020" windowHeight="549" activeSheetId="1"/>
    <customWorkbookView name="Мамедова Фарида - Личное представление" guid="{A743F9C7-8B89-4E8F-B91F-1FFB859064F2}" mergeInterval="0" personalView="1" maximized="1" xWindow="1" yWindow="1" windowWidth="1020" windowHeight="547" activeSheetId="1"/>
  </customWorkbookViews>
</workbook>
</file>

<file path=xl/calcChain.xml><?xml version="1.0" encoding="utf-8"?>
<calcChain xmlns="http://schemas.openxmlformats.org/spreadsheetml/2006/main">
  <c r="K241" i="1" l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K23" i="1"/>
  <c r="J23" i="1"/>
  <c r="I23" i="1"/>
  <c r="H23" i="1"/>
  <c r="G22" i="4" l="1"/>
  <c r="E48" i="3" l="1"/>
  <c r="G48" i="3" l="1"/>
  <c r="G20" i="4" l="1"/>
  <c r="L240" i="4" l="1"/>
  <c r="K240" i="4"/>
  <c r="J240" i="4"/>
  <c r="I240" i="4"/>
  <c r="H240" i="4"/>
  <c r="G240" i="4"/>
  <c r="F240" i="4"/>
  <c r="E240" i="4"/>
  <c r="D240" i="4"/>
  <c r="L242" i="3"/>
  <c r="K242" i="3"/>
  <c r="J242" i="3"/>
  <c r="I242" i="3"/>
  <c r="H242" i="3"/>
  <c r="G242" i="3"/>
  <c r="F242" i="3"/>
  <c r="E242" i="3"/>
  <c r="D242" i="3"/>
  <c r="D241" i="1"/>
  <c r="E241" i="1"/>
  <c r="F241" i="1"/>
  <c r="G241" i="1"/>
  <c r="H241" i="1"/>
  <c r="I241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5" i="1"/>
  <c r="D186" i="1"/>
  <c r="D187" i="1"/>
  <c r="D188" i="1"/>
  <c r="D189" i="1"/>
  <c r="D190" i="1"/>
  <c r="D191" i="1"/>
  <c r="D192" i="1"/>
  <c r="D193" i="1"/>
  <c r="D195" i="1"/>
  <c r="D196" i="1"/>
  <c r="D197" i="1"/>
  <c r="D198" i="1"/>
  <c r="D199" i="1"/>
  <c r="D200" i="1"/>
  <c r="D201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E24" i="1"/>
  <c r="E25" i="1"/>
  <c r="E27" i="1"/>
  <c r="E28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5" i="1"/>
  <c r="E186" i="1"/>
  <c r="E187" i="1"/>
  <c r="E188" i="1"/>
  <c r="E189" i="1"/>
  <c r="E190" i="1"/>
  <c r="E191" i="1"/>
  <c r="E192" i="1"/>
  <c r="E193" i="1"/>
  <c r="E195" i="1"/>
  <c r="E196" i="1"/>
  <c r="E197" i="1"/>
  <c r="E198" i="1"/>
  <c r="E199" i="1"/>
  <c r="E200" i="1"/>
  <c r="E201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5" i="1"/>
  <c r="F186" i="1"/>
  <c r="F187" i="1"/>
  <c r="F188" i="1"/>
  <c r="F189" i="1"/>
  <c r="F190" i="1"/>
  <c r="F191" i="1"/>
  <c r="F192" i="1"/>
  <c r="F193" i="1"/>
  <c r="F195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5" i="1"/>
  <c r="G186" i="1"/>
  <c r="G187" i="1"/>
  <c r="G188" i="1"/>
  <c r="G189" i="1"/>
  <c r="G190" i="1"/>
  <c r="G191" i="1"/>
  <c r="G192" i="1"/>
  <c r="G193" i="1"/>
  <c r="G195" i="1"/>
  <c r="G196" i="1"/>
  <c r="G197" i="1"/>
  <c r="G198" i="1"/>
  <c r="G199" i="1"/>
  <c r="G200" i="1"/>
  <c r="G201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151" i="3"/>
  <c r="F151" i="3"/>
  <c r="D151" i="3"/>
  <c r="E99" i="4"/>
  <c r="F99" i="4"/>
  <c r="G99" i="4"/>
  <c r="E181" i="4"/>
  <c r="F181" i="4"/>
  <c r="G181" i="4"/>
  <c r="E26" i="1"/>
  <c r="E33" i="1"/>
  <c r="G63" i="3"/>
  <c r="G63" i="1" s="1"/>
  <c r="G64" i="1" s="1"/>
  <c r="E63" i="3"/>
  <c r="E63" i="1" s="1"/>
  <c r="E104" i="1"/>
  <c r="E151" i="1" s="1"/>
  <c r="E23" i="1"/>
  <c r="E46" i="1"/>
  <c r="G242" i="1" l="1"/>
  <c r="G243" i="1" s="1"/>
  <c r="G244" i="1" s="1"/>
  <c r="F242" i="1"/>
  <c r="F243" i="1" s="1"/>
  <c r="F244" i="1" s="1"/>
  <c r="E242" i="1"/>
  <c r="D242" i="1"/>
  <c r="D243" i="1" s="1"/>
  <c r="D244" i="1" s="1"/>
  <c r="E29" i="1"/>
  <c r="E64" i="1"/>
  <c r="E243" i="1" s="1"/>
  <c r="E244" i="1" s="1"/>
  <c r="E151" i="3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H242" i="1" s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I153" i="1"/>
  <c r="H153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I104" i="1"/>
  <c r="H104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I66" i="1"/>
  <c r="H66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Q240" i="4"/>
  <c r="P240" i="4"/>
  <c r="O240" i="4"/>
  <c r="N240" i="4"/>
  <c r="M240" i="4"/>
  <c r="H241" i="4"/>
  <c r="H242" i="4" s="1"/>
  <c r="J199" i="4"/>
  <c r="I199" i="4"/>
  <c r="G199" i="4"/>
  <c r="F199" i="4"/>
  <c r="E199" i="4"/>
  <c r="D199" i="4"/>
  <c r="J191" i="4"/>
  <c r="I191" i="4"/>
  <c r="G191" i="4"/>
  <c r="F191" i="4"/>
  <c r="E191" i="4"/>
  <c r="D191" i="4"/>
  <c r="Q181" i="4"/>
  <c r="P181" i="4"/>
  <c r="O181" i="4"/>
  <c r="N181" i="4"/>
  <c r="M181" i="4"/>
  <c r="L181" i="4"/>
  <c r="K181" i="4"/>
  <c r="J181" i="4"/>
  <c r="I181" i="4"/>
  <c r="D181" i="4"/>
  <c r="Q149" i="4"/>
  <c r="P149" i="4"/>
  <c r="O149" i="4"/>
  <c r="N149" i="4"/>
  <c r="M149" i="4"/>
  <c r="L149" i="4"/>
  <c r="K149" i="4"/>
  <c r="J149" i="4"/>
  <c r="I149" i="4"/>
  <c r="G149" i="4"/>
  <c r="F149" i="4"/>
  <c r="E149" i="4"/>
  <c r="D149" i="4"/>
  <c r="Q99" i="4"/>
  <c r="P99" i="4"/>
  <c r="O99" i="4"/>
  <c r="N99" i="4"/>
  <c r="M99" i="4"/>
  <c r="L99" i="4"/>
  <c r="K99" i="4"/>
  <c r="J99" i="4"/>
  <c r="I99" i="4"/>
  <c r="D99" i="4"/>
  <c r="Q61" i="4"/>
  <c r="P61" i="4"/>
  <c r="O61" i="4"/>
  <c r="N61" i="4"/>
  <c r="M61" i="4"/>
  <c r="L61" i="4"/>
  <c r="K61" i="4"/>
  <c r="J61" i="4"/>
  <c r="I61" i="4"/>
  <c r="G61" i="4"/>
  <c r="F61" i="4"/>
  <c r="E61" i="4"/>
  <c r="D61" i="4"/>
  <c r="Q242" i="3"/>
  <c r="P242" i="3"/>
  <c r="O242" i="3"/>
  <c r="N242" i="3"/>
  <c r="M242" i="3"/>
  <c r="Q201" i="3"/>
  <c r="P201" i="3"/>
  <c r="O201" i="3"/>
  <c r="N201" i="3"/>
  <c r="M201" i="3"/>
  <c r="L201" i="3"/>
  <c r="K201" i="3"/>
  <c r="J201" i="3"/>
  <c r="I201" i="3"/>
  <c r="G201" i="3"/>
  <c r="F201" i="3"/>
  <c r="E201" i="3"/>
  <c r="D201" i="3"/>
  <c r="Q193" i="3"/>
  <c r="P193" i="3"/>
  <c r="O193" i="3"/>
  <c r="N193" i="3"/>
  <c r="M193" i="3"/>
  <c r="L193" i="3"/>
  <c r="K193" i="3"/>
  <c r="J193" i="3"/>
  <c r="I193" i="3"/>
  <c r="G193" i="3"/>
  <c r="F193" i="3"/>
  <c r="E193" i="3"/>
  <c r="D193" i="3"/>
  <c r="Q183" i="3"/>
  <c r="P183" i="3"/>
  <c r="O183" i="3"/>
  <c r="N183" i="3"/>
  <c r="M183" i="3"/>
  <c r="L183" i="3"/>
  <c r="K183" i="3"/>
  <c r="J183" i="3"/>
  <c r="I183" i="3"/>
  <c r="G183" i="3"/>
  <c r="F183" i="3"/>
  <c r="E183" i="3"/>
  <c r="D183" i="3"/>
  <c r="Q151" i="3"/>
  <c r="P151" i="3"/>
  <c r="O151" i="3"/>
  <c r="N151" i="3"/>
  <c r="M151" i="3"/>
  <c r="L151" i="3"/>
  <c r="K151" i="3"/>
  <c r="J151" i="3"/>
  <c r="I151" i="3"/>
  <c r="H151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Q240" i="1"/>
  <c r="P240" i="1"/>
  <c r="O240" i="1"/>
  <c r="N240" i="1"/>
  <c r="M240" i="1"/>
  <c r="L240" i="1"/>
  <c r="Q239" i="1"/>
  <c r="P239" i="1"/>
  <c r="O239" i="1"/>
  <c r="N239" i="1"/>
  <c r="M239" i="1"/>
  <c r="L239" i="1"/>
  <c r="Q238" i="1"/>
  <c r="P238" i="1"/>
  <c r="O238" i="1"/>
  <c r="N238" i="1"/>
  <c r="M238" i="1"/>
  <c r="L238" i="1"/>
  <c r="Q237" i="1"/>
  <c r="P237" i="1"/>
  <c r="O237" i="1"/>
  <c r="N237" i="1"/>
  <c r="M237" i="1"/>
  <c r="L237" i="1"/>
  <c r="Q236" i="1"/>
  <c r="P236" i="1"/>
  <c r="O236" i="1"/>
  <c r="N236" i="1"/>
  <c r="M236" i="1"/>
  <c r="L236" i="1"/>
  <c r="Q235" i="1"/>
  <c r="P235" i="1"/>
  <c r="O235" i="1"/>
  <c r="N235" i="1"/>
  <c r="M235" i="1"/>
  <c r="L235" i="1"/>
  <c r="Q234" i="1"/>
  <c r="P234" i="1"/>
  <c r="O234" i="1"/>
  <c r="N234" i="1"/>
  <c r="M234" i="1"/>
  <c r="L234" i="1"/>
  <c r="Q233" i="1"/>
  <c r="P233" i="1"/>
  <c r="O233" i="1"/>
  <c r="N233" i="1"/>
  <c r="M233" i="1"/>
  <c r="L233" i="1"/>
  <c r="Q232" i="1"/>
  <c r="P232" i="1"/>
  <c r="O232" i="1"/>
  <c r="N232" i="1"/>
  <c r="M232" i="1"/>
  <c r="L232" i="1"/>
  <c r="Q231" i="1"/>
  <c r="P231" i="1"/>
  <c r="O231" i="1"/>
  <c r="N231" i="1"/>
  <c r="M231" i="1"/>
  <c r="L231" i="1"/>
  <c r="Q230" i="1"/>
  <c r="P230" i="1"/>
  <c r="O230" i="1"/>
  <c r="N230" i="1"/>
  <c r="M230" i="1"/>
  <c r="L230" i="1"/>
  <c r="Q229" i="1"/>
  <c r="P229" i="1"/>
  <c r="O229" i="1"/>
  <c r="N229" i="1"/>
  <c r="M229" i="1"/>
  <c r="L229" i="1"/>
  <c r="Q228" i="1"/>
  <c r="P228" i="1"/>
  <c r="O228" i="1"/>
  <c r="N228" i="1"/>
  <c r="M228" i="1"/>
  <c r="L228" i="1"/>
  <c r="Q227" i="1"/>
  <c r="P227" i="1"/>
  <c r="O227" i="1"/>
  <c r="N227" i="1"/>
  <c r="M227" i="1"/>
  <c r="L227" i="1"/>
  <c r="Q226" i="1"/>
  <c r="P226" i="1"/>
  <c r="O226" i="1"/>
  <c r="N226" i="1"/>
  <c r="M226" i="1"/>
  <c r="L226" i="1"/>
  <c r="Q225" i="1"/>
  <c r="P225" i="1"/>
  <c r="O225" i="1"/>
  <c r="N225" i="1"/>
  <c r="M225" i="1"/>
  <c r="L225" i="1"/>
  <c r="Q224" i="1"/>
  <c r="P224" i="1"/>
  <c r="O224" i="1"/>
  <c r="N224" i="1"/>
  <c r="M224" i="1"/>
  <c r="L224" i="1"/>
  <c r="Q223" i="1"/>
  <c r="P223" i="1"/>
  <c r="O223" i="1"/>
  <c r="N223" i="1"/>
  <c r="M223" i="1"/>
  <c r="L223" i="1"/>
  <c r="Q222" i="1"/>
  <c r="P222" i="1"/>
  <c r="O222" i="1"/>
  <c r="N222" i="1"/>
  <c r="M222" i="1"/>
  <c r="L222" i="1"/>
  <c r="Q221" i="1"/>
  <c r="P221" i="1"/>
  <c r="O221" i="1"/>
  <c r="N221" i="1"/>
  <c r="M221" i="1"/>
  <c r="L221" i="1"/>
  <c r="Q220" i="1"/>
  <c r="P220" i="1"/>
  <c r="O220" i="1"/>
  <c r="N220" i="1"/>
  <c r="M220" i="1"/>
  <c r="L220" i="1"/>
  <c r="Q219" i="1"/>
  <c r="P219" i="1"/>
  <c r="O219" i="1"/>
  <c r="N219" i="1"/>
  <c r="M219" i="1"/>
  <c r="L219" i="1"/>
  <c r="Q218" i="1"/>
  <c r="P218" i="1"/>
  <c r="O218" i="1"/>
  <c r="N218" i="1"/>
  <c r="M218" i="1"/>
  <c r="L218" i="1"/>
  <c r="Q217" i="1"/>
  <c r="P217" i="1"/>
  <c r="O217" i="1"/>
  <c r="N217" i="1"/>
  <c r="M217" i="1"/>
  <c r="L217" i="1"/>
  <c r="Q216" i="1"/>
  <c r="P216" i="1"/>
  <c r="O216" i="1"/>
  <c r="N216" i="1"/>
  <c r="M216" i="1"/>
  <c r="L216" i="1"/>
  <c r="Q215" i="1"/>
  <c r="P215" i="1"/>
  <c r="O215" i="1"/>
  <c r="N215" i="1"/>
  <c r="M215" i="1"/>
  <c r="L215" i="1"/>
  <c r="Q214" i="1"/>
  <c r="P214" i="1"/>
  <c r="O214" i="1"/>
  <c r="N214" i="1"/>
  <c r="M214" i="1"/>
  <c r="L214" i="1"/>
  <c r="Q213" i="1"/>
  <c r="P213" i="1"/>
  <c r="O213" i="1"/>
  <c r="N213" i="1"/>
  <c r="M213" i="1"/>
  <c r="L213" i="1"/>
  <c r="Q212" i="1"/>
  <c r="P212" i="1"/>
  <c r="O212" i="1"/>
  <c r="N212" i="1"/>
  <c r="M212" i="1"/>
  <c r="L212" i="1"/>
  <c r="Q211" i="1"/>
  <c r="P211" i="1"/>
  <c r="O211" i="1"/>
  <c r="N211" i="1"/>
  <c r="M211" i="1"/>
  <c r="L211" i="1"/>
  <c r="Q210" i="1"/>
  <c r="P210" i="1"/>
  <c r="O210" i="1"/>
  <c r="N210" i="1"/>
  <c r="M210" i="1"/>
  <c r="L210" i="1"/>
  <c r="Q209" i="1"/>
  <c r="P209" i="1"/>
  <c r="O209" i="1"/>
  <c r="N209" i="1"/>
  <c r="M209" i="1"/>
  <c r="L209" i="1"/>
  <c r="Q208" i="1"/>
  <c r="P208" i="1"/>
  <c r="O208" i="1"/>
  <c r="N208" i="1"/>
  <c r="M208" i="1"/>
  <c r="L208" i="1"/>
  <c r="Q207" i="1"/>
  <c r="P207" i="1"/>
  <c r="O207" i="1"/>
  <c r="N207" i="1"/>
  <c r="M207" i="1"/>
  <c r="L207" i="1"/>
  <c r="Q206" i="1"/>
  <c r="P206" i="1"/>
  <c r="O206" i="1"/>
  <c r="N206" i="1"/>
  <c r="M206" i="1"/>
  <c r="L206" i="1"/>
  <c r="Q205" i="1"/>
  <c r="P205" i="1"/>
  <c r="O205" i="1"/>
  <c r="N205" i="1"/>
  <c r="M205" i="1"/>
  <c r="L205" i="1"/>
  <c r="Q204" i="1"/>
  <c r="P204" i="1"/>
  <c r="O204" i="1"/>
  <c r="N204" i="1"/>
  <c r="M204" i="1"/>
  <c r="L204" i="1"/>
  <c r="Q203" i="1"/>
  <c r="Q242" i="1" s="1"/>
  <c r="P203" i="1"/>
  <c r="P242" i="1" s="1"/>
  <c r="O203" i="1"/>
  <c r="O242" i="1" s="1"/>
  <c r="N203" i="1"/>
  <c r="N242" i="1" s="1"/>
  <c r="M203" i="1"/>
  <c r="M242" i="1" s="1"/>
  <c r="L203" i="1"/>
  <c r="L242" i="1" s="1"/>
  <c r="K242" i="1"/>
  <c r="J242" i="1"/>
  <c r="I242" i="1"/>
  <c r="Q200" i="1"/>
  <c r="P200" i="1"/>
  <c r="O200" i="1"/>
  <c r="N200" i="1"/>
  <c r="M200" i="1"/>
  <c r="L200" i="1"/>
  <c r="Q199" i="1"/>
  <c r="P199" i="1"/>
  <c r="O199" i="1"/>
  <c r="N199" i="1"/>
  <c r="M199" i="1"/>
  <c r="L199" i="1"/>
  <c r="Q198" i="1"/>
  <c r="P198" i="1"/>
  <c r="O198" i="1"/>
  <c r="N198" i="1"/>
  <c r="M198" i="1"/>
  <c r="L198" i="1"/>
  <c r="Q197" i="1"/>
  <c r="P197" i="1"/>
  <c r="O197" i="1"/>
  <c r="N197" i="1"/>
  <c r="M197" i="1"/>
  <c r="L197" i="1"/>
  <c r="Q196" i="1"/>
  <c r="P196" i="1"/>
  <c r="O196" i="1"/>
  <c r="N196" i="1"/>
  <c r="M196" i="1"/>
  <c r="L196" i="1"/>
  <c r="Q195" i="1"/>
  <c r="Q201" i="1" s="1"/>
  <c r="P195" i="1"/>
  <c r="P201" i="1" s="1"/>
  <c r="O195" i="1"/>
  <c r="O201" i="1" s="1"/>
  <c r="N195" i="1"/>
  <c r="N201" i="1" s="1"/>
  <c r="M195" i="1"/>
  <c r="M201" i="1" s="1"/>
  <c r="L195" i="1"/>
  <c r="L201" i="1" s="1"/>
  <c r="K201" i="1"/>
  <c r="J201" i="1"/>
  <c r="I201" i="1"/>
  <c r="H201" i="1"/>
  <c r="Q192" i="1"/>
  <c r="P192" i="1"/>
  <c r="O192" i="1"/>
  <c r="N192" i="1"/>
  <c r="M192" i="1"/>
  <c r="L192" i="1"/>
  <c r="Q191" i="1"/>
  <c r="P191" i="1"/>
  <c r="O191" i="1"/>
  <c r="N191" i="1"/>
  <c r="M191" i="1"/>
  <c r="L191" i="1"/>
  <c r="Q190" i="1"/>
  <c r="P190" i="1"/>
  <c r="O190" i="1"/>
  <c r="N190" i="1"/>
  <c r="M190" i="1"/>
  <c r="L190" i="1"/>
  <c r="Q189" i="1"/>
  <c r="P189" i="1"/>
  <c r="O189" i="1"/>
  <c r="N189" i="1"/>
  <c r="M189" i="1"/>
  <c r="L189" i="1"/>
  <c r="Q188" i="1"/>
  <c r="P188" i="1"/>
  <c r="O188" i="1"/>
  <c r="N188" i="1"/>
  <c r="M188" i="1"/>
  <c r="L188" i="1"/>
  <c r="Q187" i="1"/>
  <c r="P187" i="1"/>
  <c r="O187" i="1"/>
  <c r="N187" i="1"/>
  <c r="M187" i="1"/>
  <c r="L187" i="1"/>
  <c r="Q186" i="1"/>
  <c r="P186" i="1"/>
  <c r="O186" i="1"/>
  <c r="N186" i="1"/>
  <c r="M186" i="1"/>
  <c r="L186" i="1"/>
  <c r="Q185" i="1"/>
  <c r="Q193" i="1" s="1"/>
  <c r="P185" i="1"/>
  <c r="P193" i="1" s="1"/>
  <c r="O185" i="1"/>
  <c r="O193" i="1" s="1"/>
  <c r="N185" i="1"/>
  <c r="N193" i="1" s="1"/>
  <c r="M185" i="1"/>
  <c r="M193" i="1" s="1"/>
  <c r="L185" i="1"/>
  <c r="L193" i="1" s="1"/>
  <c r="K193" i="1"/>
  <c r="J193" i="1"/>
  <c r="I193" i="1"/>
  <c r="H193" i="1"/>
  <c r="Q182" i="1"/>
  <c r="P182" i="1"/>
  <c r="O182" i="1"/>
  <c r="N182" i="1"/>
  <c r="M182" i="1"/>
  <c r="L182" i="1"/>
  <c r="Q181" i="1"/>
  <c r="P181" i="1"/>
  <c r="O181" i="1"/>
  <c r="N181" i="1"/>
  <c r="M181" i="1"/>
  <c r="L181" i="1"/>
  <c r="Q180" i="1"/>
  <c r="P180" i="1"/>
  <c r="O180" i="1"/>
  <c r="N180" i="1"/>
  <c r="M180" i="1"/>
  <c r="L180" i="1"/>
  <c r="Q179" i="1"/>
  <c r="P179" i="1"/>
  <c r="O179" i="1"/>
  <c r="N179" i="1"/>
  <c r="M179" i="1"/>
  <c r="L179" i="1"/>
  <c r="Q178" i="1"/>
  <c r="P178" i="1"/>
  <c r="O178" i="1"/>
  <c r="N178" i="1"/>
  <c r="M178" i="1"/>
  <c r="L178" i="1"/>
  <c r="Q177" i="1"/>
  <c r="P177" i="1"/>
  <c r="O177" i="1"/>
  <c r="N177" i="1"/>
  <c r="M177" i="1"/>
  <c r="L177" i="1"/>
  <c r="Q176" i="1"/>
  <c r="P176" i="1"/>
  <c r="O176" i="1"/>
  <c r="N176" i="1"/>
  <c r="M176" i="1"/>
  <c r="L176" i="1"/>
  <c r="Q175" i="1"/>
  <c r="P175" i="1"/>
  <c r="O175" i="1"/>
  <c r="N175" i="1"/>
  <c r="M175" i="1"/>
  <c r="L175" i="1"/>
  <c r="Q174" i="1"/>
  <c r="P174" i="1"/>
  <c r="O174" i="1"/>
  <c r="N174" i="1"/>
  <c r="M174" i="1"/>
  <c r="L174" i="1"/>
  <c r="Q173" i="1"/>
  <c r="P173" i="1"/>
  <c r="O173" i="1"/>
  <c r="N173" i="1"/>
  <c r="M173" i="1"/>
  <c r="L173" i="1"/>
  <c r="Q172" i="1"/>
  <c r="P172" i="1"/>
  <c r="O172" i="1"/>
  <c r="N172" i="1"/>
  <c r="M172" i="1"/>
  <c r="L172" i="1"/>
  <c r="Q171" i="1"/>
  <c r="P171" i="1"/>
  <c r="O171" i="1"/>
  <c r="N171" i="1"/>
  <c r="M171" i="1"/>
  <c r="L171" i="1"/>
  <c r="Q170" i="1"/>
  <c r="P170" i="1"/>
  <c r="O170" i="1"/>
  <c r="N170" i="1"/>
  <c r="M170" i="1"/>
  <c r="L170" i="1"/>
  <c r="Q169" i="1"/>
  <c r="P169" i="1"/>
  <c r="O169" i="1"/>
  <c r="N169" i="1"/>
  <c r="M169" i="1"/>
  <c r="L169" i="1"/>
  <c r="Q168" i="1"/>
  <c r="P168" i="1"/>
  <c r="O168" i="1"/>
  <c r="N168" i="1"/>
  <c r="M168" i="1"/>
  <c r="L168" i="1"/>
  <c r="Q167" i="1"/>
  <c r="P167" i="1"/>
  <c r="O167" i="1"/>
  <c r="N167" i="1"/>
  <c r="M167" i="1"/>
  <c r="L167" i="1"/>
  <c r="Q166" i="1"/>
  <c r="P166" i="1"/>
  <c r="O166" i="1"/>
  <c r="N166" i="1"/>
  <c r="M166" i="1"/>
  <c r="L166" i="1"/>
  <c r="Q165" i="1"/>
  <c r="P165" i="1"/>
  <c r="O165" i="1"/>
  <c r="N165" i="1"/>
  <c r="M165" i="1"/>
  <c r="L165" i="1"/>
  <c r="Q164" i="1"/>
  <c r="P164" i="1"/>
  <c r="O164" i="1"/>
  <c r="N164" i="1"/>
  <c r="M164" i="1"/>
  <c r="L164" i="1"/>
  <c r="Q163" i="1"/>
  <c r="P163" i="1"/>
  <c r="O163" i="1"/>
  <c r="N163" i="1"/>
  <c r="M163" i="1"/>
  <c r="L163" i="1"/>
  <c r="Q162" i="1"/>
  <c r="P162" i="1"/>
  <c r="O162" i="1"/>
  <c r="N162" i="1"/>
  <c r="M162" i="1"/>
  <c r="L162" i="1"/>
  <c r="Q161" i="1"/>
  <c r="P161" i="1"/>
  <c r="O161" i="1"/>
  <c r="N161" i="1"/>
  <c r="M161" i="1"/>
  <c r="L161" i="1"/>
  <c r="Q160" i="1"/>
  <c r="P160" i="1"/>
  <c r="O160" i="1"/>
  <c r="N160" i="1"/>
  <c r="M160" i="1"/>
  <c r="L160" i="1"/>
  <c r="Q159" i="1"/>
  <c r="P159" i="1"/>
  <c r="O159" i="1"/>
  <c r="N159" i="1"/>
  <c r="M159" i="1"/>
  <c r="L159" i="1"/>
  <c r="Q158" i="1"/>
  <c r="P158" i="1"/>
  <c r="O158" i="1"/>
  <c r="N158" i="1"/>
  <c r="M158" i="1"/>
  <c r="L158" i="1"/>
  <c r="Q157" i="1"/>
  <c r="P157" i="1"/>
  <c r="O157" i="1"/>
  <c r="N157" i="1"/>
  <c r="M157" i="1"/>
  <c r="L157" i="1"/>
  <c r="Q156" i="1"/>
  <c r="P156" i="1"/>
  <c r="O156" i="1"/>
  <c r="N156" i="1"/>
  <c r="M156" i="1"/>
  <c r="L156" i="1"/>
  <c r="Q155" i="1"/>
  <c r="P155" i="1"/>
  <c r="O155" i="1"/>
  <c r="N155" i="1"/>
  <c r="M155" i="1"/>
  <c r="L155" i="1"/>
  <c r="Q154" i="1"/>
  <c r="P154" i="1"/>
  <c r="O154" i="1"/>
  <c r="N154" i="1"/>
  <c r="M154" i="1"/>
  <c r="L154" i="1"/>
  <c r="Q153" i="1"/>
  <c r="Q183" i="1" s="1"/>
  <c r="P153" i="1"/>
  <c r="P183" i="1" s="1"/>
  <c r="O153" i="1"/>
  <c r="O183" i="1" s="1"/>
  <c r="N153" i="1"/>
  <c r="N183" i="1" s="1"/>
  <c r="M153" i="1"/>
  <c r="M183" i="1" s="1"/>
  <c r="L153" i="1"/>
  <c r="L183" i="1" s="1"/>
  <c r="K183" i="1"/>
  <c r="J183" i="1"/>
  <c r="I183" i="1"/>
  <c r="H183" i="1"/>
  <c r="Q150" i="1"/>
  <c r="P150" i="1"/>
  <c r="O150" i="1"/>
  <c r="N150" i="1"/>
  <c r="M150" i="1"/>
  <c r="L150" i="1"/>
  <c r="Q149" i="1"/>
  <c r="P149" i="1"/>
  <c r="O149" i="1"/>
  <c r="N149" i="1"/>
  <c r="M149" i="1"/>
  <c r="L149" i="1"/>
  <c r="Q148" i="1"/>
  <c r="P148" i="1"/>
  <c r="O148" i="1"/>
  <c r="N148" i="1"/>
  <c r="M148" i="1"/>
  <c r="L148" i="1"/>
  <c r="Q147" i="1"/>
  <c r="P147" i="1"/>
  <c r="O147" i="1"/>
  <c r="N147" i="1"/>
  <c r="M147" i="1"/>
  <c r="L147" i="1"/>
  <c r="Q146" i="1"/>
  <c r="P146" i="1"/>
  <c r="O146" i="1"/>
  <c r="N146" i="1"/>
  <c r="M146" i="1"/>
  <c r="L146" i="1"/>
  <c r="Q145" i="1"/>
  <c r="P145" i="1"/>
  <c r="O145" i="1"/>
  <c r="N145" i="1"/>
  <c r="M145" i="1"/>
  <c r="L145" i="1"/>
  <c r="Q144" i="1"/>
  <c r="P144" i="1"/>
  <c r="O144" i="1"/>
  <c r="N144" i="1"/>
  <c r="M144" i="1"/>
  <c r="L144" i="1"/>
  <c r="Q143" i="1"/>
  <c r="P143" i="1"/>
  <c r="O143" i="1"/>
  <c r="N143" i="1"/>
  <c r="M143" i="1"/>
  <c r="L143" i="1"/>
  <c r="Q142" i="1"/>
  <c r="P142" i="1"/>
  <c r="O142" i="1"/>
  <c r="N142" i="1"/>
  <c r="M142" i="1"/>
  <c r="L142" i="1"/>
  <c r="Q141" i="1"/>
  <c r="P141" i="1"/>
  <c r="O141" i="1"/>
  <c r="N141" i="1"/>
  <c r="M141" i="1"/>
  <c r="L141" i="1"/>
  <c r="Q140" i="1"/>
  <c r="P140" i="1"/>
  <c r="O140" i="1"/>
  <c r="N140" i="1"/>
  <c r="M140" i="1"/>
  <c r="L140" i="1"/>
  <c r="Q139" i="1"/>
  <c r="P139" i="1"/>
  <c r="O139" i="1"/>
  <c r="N139" i="1"/>
  <c r="M139" i="1"/>
  <c r="L139" i="1"/>
  <c r="Q138" i="1"/>
  <c r="P138" i="1"/>
  <c r="O138" i="1"/>
  <c r="N138" i="1"/>
  <c r="M138" i="1"/>
  <c r="L138" i="1"/>
  <c r="Q137" i="1"/>
  <c r="P137" i="1"/>
  <c r="O137" i="1"/>
  <c r="N137" i="1"/>
  <c r="M137" i="1"/>
  <c r="L137" i="1"/>
  <c r="Q136" i="1"/>
  <c r="P136" i="1"/>
  <c r="O136" i="1"/>
  <c r="N136" i="1"/>
  <c r="M136" i="1"/>
  <c r="L136" i="1"/>
  <c r="Q135" i="1"/>
  <c r="P135" i="1"/>
  <c r="O135" i="1"/>
  <c r="N135" i="1"/>
  <c r="M135" i="1"/>
  <c r="L135" i="1"/>
  <c r="Q134" i="1"/>
  <c r="P134" i="1"/>
  <c r="O134" i="1"/>
  <c r="N134" i="1"/>
  <c r="M134" i="1"/>
  <c r="L134" i="1"/>
  <c r="Q133" i="1"/>
  <c r="P133" i="1"/>
  <c r="O133" i="1"/>
  <c r="N133" i="1"/>
  <c r="M133" i="1"/>
  <c r="L133" i="1"/>
  <c r="Q132" i="1"/>
  <c r="P132" i="1"/>
  <c r="O132" i="1"/>
  <c r="N132" i="1"/>
  <c r="M132" i="1"/>
  <c r="L132" i="1"/>
  <c r="Q131" i="1"/>
  <c r="P131" i="1"/>
  <c r="O131" i="1"/>
  <c r="N131" i="1"/>
  <c r="M131" i="1"/>
  <c r="L131" i="1"/>
  <c r="Q130" i="1"/>
  <c r="P130" i="1"/>
  <c r="O130" i="1"/>
  <c r="N130" i="1"/>
  <c r="M130" i="1"/>
  <c r="L130" i="1"/>
  <c r="Q129" i="1"/>
  <c r="P129" i="1"/>
  <c r="O129" i="1"/>
  <c r="N129" i="1"/>
  <c r="M129" i="1"/>
  <c r="L129" i="1"/>
  <c r="Q128" i="1"/>
  <c r="P128" i="1"/>
  <c r="O128" i="1"/>
  <c r="N128" i="1"/>
  <c r="M128" i="1"/>
  <c r="L128" i="1"/>
  <c r="Q127" i="1"/>
  <c r="P127" i="1"/>
  <c r="O127" i="1"/>
  <c r="N127" i="1"/>
  <c r="M127" i="1"/>
  <c r="L127" i="1"/>
  <c r="Q126" i="1"/>
  <c r="P126" i="1"/>
  <c r="O126" i="1"/>
  <c r="N126" i="1"/>
  <c r="M126" i="1"/>
  <c r="L126" i="1"/>
  <c r="Q125" i="1"/>
  <c r="P125" i="1"/>
  <c r="O125" i="1"/>
  <c r="N125" i="1"/>
  <c r="M125" i="1"/>
  <c r="L125" i="1"/>
  <c r="Q124" i="1"/>
  <c r="P124" i="1"/>
  <c r="O124" i="1"/>
  <c r="N124" i="1"/>
  <c r="M124" i="1"/>
  <c r="L124" i="1"/>
  <c r="Q123" i="1"/>
  <c r="P123" i="1"/>
  <c r="O123" i="1"/>
  <c r="N123" i="1"/>
  <c r="M123" i="1"/>
  <c r="L123" i="1"/>
  <c r="Q122" i="1"/>
  <c r="P122" i="1"/>
  <c r="O122" i="1"/>
  <c r="N122" i="1"/>
  <c r="M122" i="1"/>
  <c r="L122" i="1"/>
  <c r="Q121" i="1"/>
  <c r="P121" i="1"/>
  <c r="O121" i="1"/>
  <c r="N121" i="1"/>
  <c r="M121" i="1"/>
  <c r="L121" i="1"/>
  <c r="Q120" i="1"/>
  <c r="P120" i="1"/>
  <c r="O120" i="1"/>
  <c r="N120" i="1"/>
  <c r="M120" i="1"/>
  <c r="L120" i="1"/>
  <c r="Q119" i="1"/>
  <c r="P119" i="1"/>
  <c r="O119" i="1"/>
  <c r="N119" i="1"/>
  <c r="M119" i="1"/>
  <c r="L119" i="1"/>
  <c r="Q118" i="1"/>
  <c r="P118" i="1"/>
  <c r="O118" i="1"/>
  <c r="N118" i="1"/>
  <c r="M118" i="1"/>
  <c r="L118" i="1"/>
  <c r="Q117" i="1"/>
  <c r="P117" i="1"/>
  <c r="O117" i="1"/>
  <c r="N117" i="1"/>
  <c r="M117" i="1"/>
  <c r="L117" i="1"/>
  <c r="Q116" i="1"/>
  <c r="P116" i="1"/>
  <c r="O116" i="1"/>
  <c r="N116" i="1"/>
  <c r="M116" i="1"/>
  <c r="L116" i="1"/>
  <c r="Q115" i="1"/>
  <c r="P115" i="1"/>
  <c r="O115" i="1"/>
  <c r="N115" i="1"/>
  <c r="M115" i="1"/>
  <c r="L115" i="1"/>
  <c r="Q114" i="1"/>
  <c r="P114" i="1"/>
  <c r="O114" i="1"/>
  <c r="N114" i="1"/>
  <c r="M114" i="1"/>
  <c r="L114" i="1"/>
  <c r="Q113" i="1"/>
  <c r="P113" i="1"/>
  <c r="O113" i="1"/>
  <c r="N113" i="1"/>
  <c r="M113" i="1"/>
  <c r="L113" i="1"/>
  <c r="Q112" i="1"/>
  <c r="P112" i="1"/>
  <c r="O112" i="1"/>
  <c r="N112" i="1"/>
  <c r="M112" i="1"/>
  <c r="L112" i="1"/>
  <c r="Q111" i="1"/>
  <c r="P111" i="1"/>
  <c r="O111" i="1"/>
  <c r="N111" i="1"/>
  <c r="M111" i="1"/>
  <c r="L111" i="1"/>
  <c r="Q110" i="1"/>
  <c r="P110" i="1"/>
  <c r="O110" i="1"/>
  <c r="N110" i="1"/>
  <c r="M110" i="1"/>
  <c r="L110" i="1"/>
  <c r="Q109" i="1"/>
  <c r="P109" i="1"/>
  <c r="O109" i="1"/>
  <c r="N109" i="1"/>
  <c r="M109" i="1"/>
  <c r="L109" i="1"/>
  <c r="Q108" i="1"/>
  <c r="P108" i="1"/>
  <c r="O108" i="1"/>
  <c r="N108" i="1"/>
  <c r="M108" i="1"/>
  <c r="L108" i="1"/>
  <c r="Q107" i="1"/>
  <c r="P107" i="1"/>
  <c r="O107" i="1"/>
  <c r="N107" i="1"/>
  <c r="M107" i="1"/>
  <c r="L107" i="1"/>
  <c r="Q106" i="1"/>
  <c r="P106" i="1"/>
  <c r="O106" i="1"/>
  <c r="N106" i="1"/>
  <c r="M106" i="1"/>
  <c r="L106" i="1"/>
  <c r="Q105" i="1"/>
  <c r="P105" i="1"/>
  <c r="O105" i="1"/>
  <c r="N105" i="1"/>
  <c r="M105" i="1"/>
  <c r="L105" i="1"/>
  <c r="Q104" i="1"/>
  <c r="Q151" i="1" s="1"/>
  <c r="P104" i="1"/>
  <c r="P151" i="1" s="1"/>
  <c r="O104" i="1"/>
  <c r="O151" i="1" s="1"/>
  <c r="N104" i="1"/>
  <c r="N151" i="1" s="1"/>
  <c r="M104" i="1"/>
  <c r="M151" i="1" s="1"/>
  <c r="L104" i="1"/>
  <c r="L151" i="1" s="1"/>
  <c r="K151" i="1"/>
  <c r="J151" i="1"/>
  <c r="I151" i="1"/>
  <c r="H151" i="1"/>
  <c r="Q101" i="1"/>
  <c r="P101" i="1"/>
  <c r="O101" i="1"/>
  <c r="N101" i="1"/>
  <c r="M101" i="1"/>
  <c r="L101" i="1"/>
  <c r="Q100" i="1"/>
  <c r="P100" i="1"/>
  <c r="O100" i="1"/>
  <c r="N100" i="1"/>
  <c r="M100" i="1"/>
  <c r="L100" i="1"/>
  <c r="Q99" i="1"/>
  <c r="P99" i="1"/>
  <c r="O99" i="1"/>
  <c r="N99" i="1"/>
  <c r="M99" i="1"/>
  <c r="L99" i="1"/>
  <c r="Q98" i="1"/>
  <c r="P98" i="1"/>
  <c r="O98" i="1"/>
  <c r="N98" i="1"/>
  <c r="M98" i="1"/>
  <c r="L98" i="1"/>
  <c r="Q97" i="1"/>
  <c r="P97" i="1"/>
  <c r="O97" i="1"/>
  <c r="N97" i="1"/>
  <c r="M97" i="1"/>
  <c r="L97" i="1"/>
  <c r="Q96" i="1"/>
  <c r="P96" i="1"/>
  <c r="O96" i="1"/>
  <c r="N96" i="1"/>
  <c r="M96" i="1"/>
  <c r="L96" i="1"/>
  <c r="Q95" i="1"/>
  <c r="P95" i="1"/>
  <c r="O95" i="1"/>
  <c r="N95" i="1"/>
  <c r="M95" i="1"/>
  <c r="L95" i="1"/>
  <c r="Q94" i="1"/>
  <c r="P94" i="1"/>
  <c r="O94" i="1"/>
  <c r="N94" i="1"/>
  <c r="M94" i="1"/>
  <c r="L94" i="1"/>
  <c r="Q93" i="1"/>
  <c r="P93" i="1"/>
  <c r="O93" i="1"/>
  <c r="N93" i="1"/>
  <c r="M93" i="1"/>
  <c r="L93" i="1"/>
  <c r="Q92" i="1"/>
  <c r="P92" i="1"/>
  <c r="O92" i="1"/>
  <c r="N92" i="1"/>
  <c r="M92" i="1"/>
  <c r="L92" i="1"/>
  <c r="Q91" i="1"/>
  <c r="P91" i="1"/>
  <c r="O91" i="1"/>
  <c r="N91" i="1"/>
  <c r="M91" i="1"/>
  <c r="L91" i="1"/>
  <c r="Q90" i="1"/>
  <c r="P90" i="1"/>
  <c r="O90" i="1"/>
  <c r="N90" i="1"/>
  <c r="M90" i="1"/>
  <c r="L90" i="1"/>
  <c r="Q89" i="1"/>
  <c r="P89" i="1"/>
  <c r="O89" i="1"/>
  <c r="N89" i="1"/>
  <c r="M89" i="1"/>
  <c r="L89" i="1"/>
  <c r="Q88" i="1"/>
  <c r="P88" i="1"/>
  <c r="O88" i="1"/>
  <c r="N88" i="1"/>
  <c r="M88" i="1"/>
  <c r="L88" i="1"/>
  <c r="Q87" i="1"/>
  <c r="P87" i="1"/>
  <c r="O87" i="1"/>
  <c r="N87" i="1"/>
  <c r="M87" i="1"/>
  <c r="L87" i="1"/>
  <c r="Q86" i="1"/>
  <c r="P86" i="1"/>
  <c r="O86" i="1"/>
  <c r="N86" i="1"/>
  <c r="M86" i="1"/>
  <c r="L86" i="1"/>
  <c r="Q85" i="1"/>
  <c r="P85" i="1"/>
  <c r="O85" i="1"/>
  <c r="N85" i="1"/>
  <c r="M85" i="1"/>
  <c r="L85" i="1"/>
  <c r="Q84" i="1"/>
  <c r="P84" i="1"/>
  <c r="O84" i="1"/>
  <c r="N84" i="1"/>
  <c r="M84" i="1"/>
  <c r="L84" i="1"/>
  <c r="Q83" i="1"/>
  <c r="P83" i="1"/>
  <c r="O83" i="1"/>
  <c r="N83" i="1"/>
  <c r="M83" i="1"/>
  <c r="L83" i="1"/>
  <c r="Q82" i="1"/>
  <c r="P82" i="1"/>
  <c r="O82" i="1"/>
  <c r="N82" i="1"/>
  <c r="M82" i="1"/>
  <c r="L82" i="1"/>
  <c r="Q81" i="1"/>
  <c r="P81" i="1"/>
  <c r="O81" i="1"/>
  <c r="N81" i="1"/>
  <c r="M81" i="1"/>
  <c r="L81" i="1"/>
  <c r="Q80" i="1"/>
  <c r="P80" i="1"/>
  <c r="O80" i="1"/>
  <c r="N80" i="1"/>
  <c r="M80" i="1"/>
  <c r="L80" i="1"/>
  <c r="Q79" i="1"/>
  <c r="P79" i="1"/>
  <c r="O79" i="1"/>
  <c r="N79" i="1"/>
  <c r="M79" i="1"/>
  <c r="L79" i="1"/>
  <c r="Q78" i="1"/>
  <c r="P78" i="1"/>
  <c r="O78" i="1"/>
  <c r="N78" i="1"/>
  <c r="M78" i="1"/>
  <c r="L78" i="1"/>
  <c r="Q77" i="1"/>
  <c r="P77" i="1"/>
  <c r="O77" i="1"/>
  <c r="N77" i="1"/>
  <c r="M77" i="1"/>
  <c r="L77" i="1"/>
  <c r="Q76" i="1"/>
  <c r="P76" i="1"/>
  <c r="O76" i="1"/>
  <c r="N76" i="1"/>
  <c r="M76" i="1"/>
  <c r="L76" i="1"/>
  <c r="Q75" i="1"/>
  <c r="P75" i="1"/>
  <c r="O75" i="1"/>
  <c r="N75" i="1"/>
  <c r="M75" i="1"/>
  <c r="L75" i="1"/>
  <c r="Q74" i="1"/>
  <c r="P74" i="1"/>
  <c r="O74" i="1"/>
  <c r="N74" i="1"/>
  <c r="M74" i="1"/>
  <c r="L74" i="1"/>
  <c r="Q73" i="1"/>
  <c r="P73" i="1"/>
  <c r="O73" i="1"/>
  <c r="N73" i="1"/>
  <c r="M73" i="1"/>
  <c r="L73" i="1"/>
  <c r="Q72" i="1"/>
  <c r="P72" i="1"/>
  <c r="O72" i="1"/>
  <c r="N72" i="1"/>
  <c r="M72" i="1"/>
  <c r="L72" i="1"/>
  <c r="Q71" i="1"/>
  <c r="P71" i="1"/>
  <c r="O71" i="1"/>
  <c r="N71" i="1"/>
  <c r="M71" i="1"/>
  <c r="L71" i="1"/>
  <c r="Q70" i="1"/>
  <c r="P70" i="1"/>
  <c r="O70" i="1"/>
  <c r="N70" i="1"/>
  <c r="M70" i="1"/>
  <c r="L70" i="1"/>
  <c r="Q69" i="1"/>
  <c r="P69" i="1"/>
  <c r="O69" i="1"/>
  <c r="N69" i="1"/>
  <c r="M69" i="1"/>
  <c r="L69" i="1"/>
  <c r="Q68" i="1"/>
  <c r="P68" i="1"/>
  <c r="O68" i="1"/>
  <c r="N68" i="1"/>
  <c r="M68" i="1"/>
  <c r="L68" i="1"/>
  <c r="Q67" i="1"/>
  <c r="P67" i="1"/>
  <c r="O67" i="1"/>
  <c r="N67" i="1"/>
  <c r="M67" i="1"/>
  <c r="L67" i="1"/>
  <c r="Q66" i="1"/>
  <c r="Q102" i="1" s="1"/>
  <c r="P66" i="1"/>
  <c r="P102" i="1" s="1"/>
  <c r="O66" i="1"/>
  <c r="O102" i="1" s="1"/>
  <c r="N66" i="1"/>
  <c r="N102" i="1" s="1"/>
  <c r="M66" i="1"/>
  <c r="M102" i="1" s="1"/>
  <c r="L66" i="1"/>
  <c r="L102" i="1" s="1"/>
  <c r="K102" i="1"/>
  <c r="J102" i="1"/>
  <c r="I102" i="1"/>
  <c r="H102" i="1"/>
  <c r="Q63" i="1"/>
  <c r="P63" i="1"/>
  <c r="O63" i="1"/>
  <c r="N63" i="1"/>
  <c r="M63" i="1"/>
  <c r="L63" i="1"/>
  <c r="Q62" i="1"/>
  <c r="P62" i="1"/>
  <c r="O62" i="1"/>
  <c r="N62" i="1"/>
  <c r="M62" i="1"/>
  <c r="L62" i="1"/>
  <c r="Q61" i="1"/>
  <c r="P61" i="1"/>
  <c r="O61" i="1"/>
  <c r="N61" i="1"/>
  <c r="M61" i="1"/>
  <c r="L61" i="1"/>
  <c r="Q60" i="1"/>
  <c r="P60" i="1"/>
  <c r="O60" i="1"/>
  <c r="N60" i="1"/>
  <c r="M60" i="1"/>
  <c r="L60" i="1"/>
  <c r="Q59" i="1"/>
  <c r="P59" i="1"/>
  <c r="O59" i="1"/>
  <c r="N59" i="1"/>
  <c r="M59" i="1"/>
  <c r="L59" i="1"/>
  <c r="Q58" i="1"/>
  <c r="P58" i="1"/>
  <c r="O58" i="1"/>
  <c r="N58" i="1"/>
  <c r="M58" i="1"/>
  <c r="L58" i="1"/>
  <c r="Q57" i="1"/>
  <c r="P57" i="1"/>
  <c r="O57" i="1"/>
  <c r="N57" i="1"/>
  <c r="M57" i="1"/>
  <c r="L57" i="1"/>
  <c r="Q56" i="1"/>
  <c r="P56" i="1"/>
  <c r="O56" i="1"/>
  <c r="N56" i="1"/>
  <c r="M56" i="1"/>
  <c r="L56" i="1"/>
  <c r="Q55" i="1"/>
  <c r="P55" i="1"/>
  <c r="O55" i="1"/>
  <c r="N55" i="1"/>
  <c r="M55" i="1"/>
  <c r="L55" i="1"/>
  <c r="Q54" i="1"/>
  <c r="P54" i="1"/>
  <c r="O54" i="1"/>
  <c r="N54" i="1"/>
  <c r="M54" i="1"/>
  <c r="L54" i="1"/>
  <c r="Q53" i="1"/>
  <c r="P53" i="1"/>
  <c r="O53" i="1"/>
  <c r="N53" i="1"/>
  <c r="M53" i="1"/>
  <c r="L53" i="1"/>
  <c r="Q52" i="1"/>
  <c r="P52" i="1"/>
  <c r="O52" i="1"/>
  <c r="N52" i="1"/>
  <c r="M52" i="1"/>
  <c r="L52" i="1"/>
  <c r="Q51" i="1"/>
  <c r="P51" i="1"/>
  <c r="O51" i="1"/>
  <c r="N51" i="1"/>
  <c r="M51" i="1"/>
  <c r="L51" i="1"/>
  <c r="Q50" i="1"/>
  <c r="P50" i="1"/>
  <c r="O50" i="1"/>
  <c r="N50" i="1"/>
  <c r="M50" i="1"/>
  <c r="L50" i="1"/>
  <c r="Q49" i="1"/>
  <c r="P49" i="1"/>
  <c r="O49" i="1"/>
  <c r="N49" i="1"/>
  <c r="M49" i="1"/>
  <c r="L49" i="1"/>
  <c r="Q48" i="1"/>
  <c r="P48" i="1"/>
  <c r="O48" i="1"/>
  <c r="N48" i="1"/>
  <c r="M48" i="1"/>
  <c r="L48" i="1"/>
  <c r="Q47" i="1"/>
  <c r="P47" i="1"/>
  <c r="O47" i="1"/>
  <c r="N47" i="1"/>
  <c r="M47" i="1"/>
  <c r="L47" i="1"/>
  <c r="Q46" i="1"/>
  <c r="P46" i="1"/>
  <c r="O46" i="1"/>
  <c r="N46" i="1"/>
  <c r="M46" i="1"/>
  <c r="L46" i="1"/>
  <c r="Q45" i="1"/>
  <c r="P45" i="1"/>
  <c r="O45" i="1"/>
  <c r="N45" i="1"/>
  <c r="M45" i="1"/>
  <c r="L45" i="1"/>
  <c r="Q44" i="1"/>
  <c r="P44" i="1"/>
  <c r="O44" i="1"/>
  <c r="N44" i="1"/>
  <c r="M44" i="1"/>
  <c r="L44" i="1"/>
  <c r="Q43" i="1"/>
  <c r="P43" i="1"/>
  <c r="O43" i="1"/>
  <c r="N43" i="1"/>
  <c r="M43" i="1"/>
  <c r="L43" i="1"/>
  <c r="Q42" i="1"/>
  <c r="P42" i="1"/>
  <c r="O42" i="1"/>
  <c r="N42" i="1"/>
  <c r="M42" i="1"/>
  <c r="L42" i="1"/>
  <c r="Q41" i="1"/>
  <c r="P41" i="1"/>
  <c r="O41" i="1"/>
  <c r="N41" i="1"/>
  <c r="M41" i="1"/>
  <c r="L41" i="1"/>
  <c r="Q40" i="1"/>
  <c r="P40" i="1"/>
  <c r="O40" i="1"/>
  <c r="N40" i="1"/>
  <c r="M40" i="1"/>
  <c r="L40" i="1"/>
  <c r="Q39" i="1"/>
  <c r="P39" i="1"/>
  <c r="O39" i="1"/>
  <c r="N39" i="1"/>
  <c r="M39" i="1"/>
  <c r="L39" i="1"/>
  <c r="Q38" i="1"/>
  <c r="P38" i="1"/>
  <c r="O38" i="1"/>
  <c r="N38" i="1"/>
  <c r="M38" i="1"/>
  <c r="L38" i="1"/>
  <c r="Q37" i="1"/>
  <c r="P37" i="1"/>
  <c r="O37" i="1"/>
  <c r="N37" i="1"/>
  <c r="M37" i="1"/>
  <c r="L37" i="1"/>
  <c r="Q36" i="1"/>
  <c r="P36" i="1"/>
  <c r="O36" i="1"/>
  <c r="N36" i="1"/>
  <c r="M36" i="1"/>
  <c r="L36" i="1"/>
  <c r="Q35" i="1"/>
  <c r="P35" i="1"/>
  <c r="O35" i="1"/>
  <c r="N35" i="1"/>
  <c r="M35" i="1"/>
  <c r="L35" i="1"/>
  <c r="Q34" i="1"/>
  <c r="P34" i="1"/>
  <c r="O34" i="1"/>
  <c r="N34" i="1"/>
  <c r="M34" i="1"/>
  <c r="L34" i="1"/>
  <c r="Q33" i="1"/>
  <c r="P33" i="1"/>
  <c r="O33" i="1"/>
  <c r="N33" i="1"/>
  <c r="M33" i="1"/>
  <c r="L33" i="1"/>
  <c r="Q32" i="1"/>
  <c r="P32" i="1"/>
  <c r="O32" i="1"/>
  <c r="N32" i="1"/>
  <c r="M32" i="1"/>
  <c r="L32" i="1"/>
  <c r="Q31" i="1"/>
  <c r="P31" i="1"/>
  <c r="O31" i="1"/>
  <c r="N31" i="1"/>
  <c r="M31" i="1"/>
  <c r="L31" i="1"/>
  <c r="Q30" i="1"/>
  <c r="P30" i="1"/>
  <c r="O30" i="1"/>
  <c r="N30" i="1"/>
  <c r="M30" i="1"/>
  <c r="L30" i="1"/>
  <c r="Q29" i="1"/>
  <c r="P29" i="1"/>
  <c r="O29" i="1"/>
  <c r="N29" i="1"/>
  <c r="M29" i="1"/>
  <c r="L29" i="1"/>
  <c r="Q28" i="1"/>
  <c r="P28" i="1"/>
  <c r="O28" i="1"/>
  <c r="N28" i="1"/>
  <c r="M28" i="1"/>
  <c r="L28" i="1"/>
  <c r="Q27" i="1"/>
  <c r="P27" i="1"/>
  <c r="O27" i="1"/>
  <c r="N27" i="1"/>
  <c r="M27" i="1"/>
  <c r="L27" i="1"/>
  <c r="Q26" i="1"/>
  <c r="P26" i="1"/>
  <c r="O26" i="1"/>
  <c r="N26" i="1"/>
  <c r="M26" i="1"/>
  <c r="L26" i="1"/>
  <c r="Q25" i="1"/>
  <c r="P25" i="1"/>
  <c r="O25" i="1"/>
  <c r="N25" i="1"/>
  <c r="M25" i="1"/>
  <c r="L25" i="1"/>
  <c r="Q24" i="1"/>
  <c r="P24" i="1"/>
  <c r="O24" i="1"/>
  <c r="N24" i="1"/>
  <c r="M24" i="1"/>
  <c r="L24" i="1"/>
  <c r="Q23" i="1"/>
  <c r="Q64" i="1" s="1"/>
  <c r="P23" i="1"/>
  <c r="P64" i="1" s="1"/>
  <c r="O23" i="1"/>
  <c r="O64" i="1" s="1"/>
  <c r="N23" i="1"/>
  <c r="N64" i="1" s="1"/>
  <c r="M23" i="1"/>
  <c r="M64" i="1" s="1"/>
  <c r="L23" i="1"/>
  <c r="L64" i="1" s="1"/>
  <c r="K64" i="1"/>
  <c r="J64" i="1"/>
  <c r="I64" i="1"/>
  <c r="H64" i="1"/>
  <c r="D241" i="4" l="1"/>
  <c r="D242" i="4" s="1"/>
  <c r="E241" i="4"/>
  <c r="E242" i="4" s="1"/>
  <c r="F241" i="4"/>
  <c r="F242" i="4" s="1"/>
  <c r="G241" i="4"/>
  <c r="G242" i="4" s="1"/>
  <c r="I241" i="4"/>
  <c r="I242" i="4" s="1"/>
  <c r="J241" i="4"/>
  <c r="J242" i="4" s="1"/>
  <c r="K241" i="4"/>
  <c r="K242" i="4" s="1"/>
  <c r="L241" i="4"/>
  <c r="L242" i="4" s="1"/>
  <c r="M241" i="4"/>
  <c r="M242" i="4" s="1"/>
  <c r="N241" i="4"/>
  <c r="N242" i="4" s="1"/>
  <c r="O241" i="4"/>
  <c r="O242" i="4" s="1"/>
  <c r="P241" i="4"/>
  <c r="P242" i="4" s="1"/>
  <c r="Q241" i="4"/>
  <c r="Q242" i="4" s="1"/>
  <c r="D243" i="3"/>
  <c r="D244" i="3" s="1"/>
  <c r="E243" i="3"/>
  <c r="E244" i="3" s="1"/>
  <c r="F243" i="3"/>
  <c r="F244" i="3" s="1"/>
  <c r="G243" i="3"/>
  <c r="G244" i="3" s="1"/>
  <c r="H243" i="3"/>
  <c r="H244" i="3" s="1"/>
  <c r="I243" i="3"/>
  <c r="I244" i="3" s="1"/>
  <c r="J243" i="3"/>
  <c r="J244" i="3" s="1"/>
  <c r="K243" i="3"/>
  <c r="K244" i="3" s="1"/>
  <c r="L243" i="3"/>
  <c r="L244" i="3" s="1"/>
  <c r="M243" i="3"/>
  <c r="M244" i="3" s="1"/>
  <c r="N243" i="3"/>
  <c r="N244" i="3" s="1"/>
  <c r="O243" i="3"/>
  <c r="O244" i="3" s="1"/>
  <c r="P243" i="3"/>
  <c r="P244" i="3" s="1"/>
  <c r="Q243" i="3"/>
  <c r="Q244" i="3" s="1"/>
  <c r="H243" i="1"/>
  <c r="H244" i="1" s="1"/>
  <c r="I243" i="1"/>
  <c r="I244" i="1" s="1"/>
  <c r="J243" i="1"/>
  <c r="J244" i="1" s="1"/>
  <c r="K243" i="1"/>
  <c r="K244" i="1" s="1"/>
  <c r="L243" i="1"/>
  <c r="L244" i="1" s="1"/>
  <c r="M243" i="1"/>
  <c r="M244" i="1" s="1"/>
  <c r="N243" i="1"/>
  <c r="N244" i="1" s="1"/>
  <c r="O243" i="1"/>
  <c r="O244" i="1" s="1"/>
  <c r="P243" i="1"/>
  <c r="P244" i="1" s="1"/>
  <c r="Q243" i="1"/>
  <c r="Q244" i="1" s="1"/>
  <c r="L12" i="9"/>
  <c r="K12" i="9"/>
  <c r="J12" i="9"/>
  <c r="I12" i="9"/>
  <c r="H12" i="9"/>
  <c r="G12" i="9"/>
  <c r="F12" i="9"/>
  <c r="E12" i="9"/>
  <c r="D12" i="9"/>
  <c r="C12" i="9"/>
  <c r="B12" i="9"/>
  <c r="L7" i="9"/>
  <c r="K7" i="9"/>
  <c r="J7" i="9"/>
  <c r="I7" i="9"/>
  <c r="H7" i="9"/>
  <c r="G7" i="9"/>
  <c r="F7" i="9"/>
  <c r="E7" i="9"/>
  <c r="D7" i="9"/>
  <c r="C7" i="9"/>
  <c r="B7" i="9"/>
  <c r="N7" i="9" s="1"/>
  <c r="N3" i="9"/>
  <c r="D89" i="2" l="1"/>
  <c r="E89" i="2"/>
  <c r="F89" i="2"/>
  <c r="D90" i="2"/>
  <c r="E90" i="2"/>
  <c r="F90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K32" i="2" l="1"/>
  <c r="K33" i="2"/>
  <c r="K34" i="2"/>
  <c r="K35" i="2"/>
  <c r="K36" i="2"/>
  <c r="K37" i="2"/>
  <c r="J33" i="2"/>
  <c r="J34" i="2"/>
  <c r="J35" i="2"/>
  <c r="J36" i="2"/>
  <c r="J37" i="2"/>
  <c r="J32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D33" i="2"/>
  <c r="D34" i="2"/>
  <c r="D35" i="2"/>
  <c r="D36" i="2"/>
  <c r="D37" i="2"/>
  <c r="D32" i="2"/>
  <c r="K23" i="2"/>
  <c r="K24" i="2"/>
  <c r="K25" i="2"/>
  <c r="K26" i="2"/>
  <c r="K27" i="2"/>
  <c r="K28" i="2"/>
  <c r="K29" i="2"/>
  <c r="J24" i="2"/>
  <c r="J25" i="2"/>
  <c r="J26" i="2"/>
  <c r="J27" i="2"/>
  <c r="J28" i="2"/>
  <c r="J29" i="2"/>
  <c r="J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E23" i="2"/>
  <c r="F23" i="2"/>
  <c r="G23" i="2"/>
  <c r="D23" i="2"/>
  <c r="F30" i="2" l="1"/>
  <c r="D30" i="2"/>
  <c r="G30" i="2"/>
  <c r="E30" i="2"/>
  <c r="F73" i="2"/>
  <c r="G73" i="2"/>
  <c r="D73" i="2"/>
  <c r="E73" i="2"/>
  <c r="K117" i="2" l="1"/>
  <c r="K118" i="2"/>
  <c r="K119" i="2"/>
  <c r="K120" i="2"/>
  <c r="K121" i="2"/>
  <c r="K122" i="2"/>
  <c r="K123" i="2"/>
  <c r="K124" i="2"/>
  <c r="K125" i="2"/>
  <c r="K126" i="2"/>
  <c r="K127" i="2"/>
  <c r="K128" i="2"/>
  <c r="J118" i="2"/>
  <c r="J119" i="2"/>
  <c r="J120" i="2"/>
  <c r="J121" i="2"/>
  <c r="J122" i="2"/>
  <c r="J123" i="2"/>
  <c r="J124" i="2"/>
  <c r="J125" i="2"/>
  <c r="J126" i="2"/>
  <c r="J127" i="2"/>
  <c r="J128" i="2"/>
  <c r="J117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D118" i="2"/>
  <c r="D119" i="2"/>
  <c r="D120" i="2"/>
  <c r="D121" i="2"/>
  <c r="D122" i="2"/>
  <c r="D123" i="2"/>
  <c r="D124" i="2"/>
  <c r="D125" i="2"/>
  <c r="D126" i="2"/>
  <c r="D127" i="2"/>
  <c r="D128" i="2"/>
  <c r="D117" i="2"/>
  <c r="K104" i="2"/>
  <c r="K105" i="2"/>
  <c r="K106" i="2"/>
  <c r="K107" i="2"/>
  <c r="K108" i="2"/>
  <c r="K109" i="2"/>
  <c r="K110" i="2"/>
  <c r="K111" i="2"/>
  <c r="K112" i="2"/>
  <c r="K113" i="2"/>
  <c r="K114" i="2"/>
  <c r="J105" i="2"/>
  <c r="J106" i="2"/>
  <c r="J107" i="2"/>
  <c r="J108" i="2"/>
  <c r="J109" i="2"/>
  <c r="J110" i="2"/>
  <c r="J111" i="2"/>
  <c r="J112" i="2"/>
  <c r="J113" i="2"/>
  <c r="J114" i="2"/>
  <c r="J104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D105" i="2"/>
  <c r="D106" i="2"/>
  <c r="D107" i="2"/>
  <c r="D108" i="2"/>
  <c r="D109" i="2"/>
  <c r="D110" i="2"/>
  <c r="D111" i="2"/>
  <c r="D112" i="2"/>
  <c r="D113" i="2"/>
  <c r="D114" i="2"/>
  <c r="D104" i="2"/>
  <c r="K93" i="2"/>
  <c r="K94" i="2"/>
  <c r="K95" i="2"/>
  <c r="K96" i="2"/>
  <c r="K97" i="2"/>
  <c r="K98" i="2"/>
  <c r="K99" i="2"/>
  <c r="K100" i="2"/>
  <c r="K101" i="2"/>
  <c r="J94" i="2"/>
  <c r="J95" i="2"/>
  <c r="J96" i="2"/>
  <c r="J97" i="2"/>
  <c r="J98" i="2"/>
  <c r="J99" i="2"/>
  <c r="J100" i="2"/>
  <c r="J101" i="2"/>
  <c r="J93" i="2"/>
  <c r="J102" i="2" s="1"/>
  <c r="G93" i="2"/>
  <c r="G94" i="2"/>
  <c r="G95" i="2"/>
  <c r="G96" i="2"/>
  <c r="G97" i="2"/>
  <c r="G98" i="2"/>
  <c r="G99" i="2"/>
  <c r="G100" i="2"/>
  <c r="E101" i="2"/>
  <c r="F101" i="2"/>
  <c r="G101" i="2"/>
  <c r="D101" i="2"/>
  <c r="D102" i="2" s="1"/>
  <c r="K80" i="2"/>
  <c r="K81" i="2"/>
  <c r="K82" i="2"/>
  <c r="K83" i="2"/>
  <c r="K84" i="2"/>
  <c r="K85" i="2"/>
  <c r="K86" i="2"/>
  <c r="K87" i="2"/>
  <c r="K88" i="2"/>
  <c r="K89" i="2"/>
  <c r="K90" i="2"/>
  <c r="J81" i="2"/>
  <c r="J82" i="2"/>
  <c r="J83" i="2"/>
  <c r="J84" i="2"/>
  <c r="J85" i="2"/>
  <c r="J86" i="2"/>
  <c r="J87" i="2"/>
  <c r="J88" i="2"/>
  <c r="J89" i="2"/>
  <c r="J90" i="2"/>
  <c r="J80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G89" i="2"/>
  <c r="G90" i="2"/>
  <c r="D81" i="2"/>
  <c r="D82" i="2"/>
  <c r="D83" i="2"/>
  <c r="D84" i="2"/>
  <c r="D85" i="2"/>
  <c r="D86" i="2"/>
  <c r="D87" i="2"/>
  <c r="D88" i="2"/>
  <c r="D80" i="2"/>
  <c r="K72" i="2"/>
  <c r="K73" i="2"/>
  <c r="K74" i="2"/>
  <c r="K75" i="2"/>
  <c r="K76" i="2"/>
  <c r="K77" i="2"/>
  <c r="J73" i="2"/>
  <c r="J74" i="2"/>
  <c r="J75" i="2"/>
  <c r="J76" i="2"/>
  <c r="J77" i="2"/>
  <c r="J72" i="2"/>
  <c r="E72" i="2"/>
  <c r="F72" i="2"/>
  <c r="G72" i="2"/>
  <c r="E74" i="2"/>
  <c r="F74" i="2"/>
  <c r="G74" i="2"/>
  <c r="E75" i="2"/>
  <c r="F75" i="2"/>
  <c r="G75" i="2"/>
  <c r="E76" i="2"/>
  <c r="F76" i="2"/>
  <c r="G76" i="2"/>
  <c r="E77" i="2"/>
  <c r="F77" i="2"/>
  <c r="G77" i="2"/>
  <c r="D74" i="2"/>
  <c r="D75" i="2"/>
  <c r="D76" i="2"/>
  <c r="D77" i="2"/>
  <c r="D72" i="2"/>
  <c r="K65" i="2"/>
  <c r="K66" i="2"/>
  <c r="K67" i="2"/>
  <c r="K68" i="2"/>
  <c r="K69" i="2"/>
  <c r="J66" i="2"/>
  <c r="J67" i="2"/>
  <c r="J68" i="2"/>
  <c r="J69" i="2"/>
  <c r="J65" i="2"/>
  <c r="J70" i="2" s="1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D66" i="2"/>
  <c r="D67" i="2"/>
  <c r="D68" i="2"/>
  <c r="D69" i="2"/>
  <c r="D65" i="2"/>
  <c r="K54" i="2"/>
  <c r="K55" i="2"/>
  <c r="K56" i="2"/>
  <c r="K57" i="2"/>
  <c r="K58" i="2"/>
  <c r="K59" i="2"/>
  <c r="K60" i="2"/>
  <c r="K61" i="2"/>
  <c r="K62" i="2"/>
  <c r="J55" i="2"/>
  <c r="J56" i="2"/>
  <c r="J57" i="2"/>
  <c r="J58" i="2"/>
  <c r="J59" i="2"/>
  <c r="J60" i="2"/>
  <c r="J61" i="2"/>
  <c r="J62" i="2"/>
  <c r="J54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D55" i="2"/>
  <c r="D56" i="2"/>
  <c r="D57" i="2"/>
  <c r="D58" i="2"/>
  <c r="D59" i="2"/>
  <c r="D60" i="2"/>
  <c r="D61" i="2"/>
  <c r="D62" i="2"/>
  <c r="D54" i="2"/>
  <c r="K40" i="2"/>
  <c r="K41" i="2"/>
  <c r="K42" i="2"/>
  <c r="K43" i="2"/>
  <c r="K44" i="2"/>
  <c r="K45" i="2"/>
  <c r="K46" i="2"/>
  <c r="K47" i="2"/>
  <c r="K48" i="2"/>
  <c r="K49" i="2"/>
  <c r="K50" i="2"/>
  <c r="K51" i="2"/>
  <c r="J41" i="2"/>
  <c r="J42" i="2"/>
  <c r="J43" i="2"/>
  <c r="J44" i="2"/>
  <c r="J45" i="2"/>
  <c r="J46" i="2"/>
  <c r="J47" i="2"/>
  <c r="J48" i="2"/>
  <c r="J49" i="2"/>
  <c r="J50" i="2"/>
  <c r="J51" i="2"/>
  <c r="J40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D41" i="2"/>
  <c r="D42" i="2"/>
  <c r="D43" i="2"/>
  <c r="D44" i="2"/>
  <c r="D45" i="2"/>
  <c r="D46" i="2"/>
  <c r="D47" i="2"/>
  <c r="D48" i="2"/>
  <c r="D49" i="2"/>
  <c r="D50" i="2"/>
  <c r="D51" i="2"/>
  <c r="D40" i="2"/>
  <c r="F129" i="2"/>
  <c r="H129" i="2"/>
  <c r="I129" i="2"/>
  <c r="J129" i="2"/>
  <c r="L129" i="2"/>
  <c r="M129" i="2"/>
  <c r="N129" i="2"/>
  <c r="O129" i="2"/>
  <c r="P129" i="2"/>
  <c r="Q129" i="2"/>
  <c r="F115" i="2"/>
  <c r="H115" i="2"/>
  <c r="I115" i="2"/>
  <c r="J115" i="2"/>
  <c r="L115" i="2"/>
  <c r="M115" i="2"/>
  <c r="N115" i="2"/>
  <c r="O115" i="2"/>
  <c r="P115" i="2"/>
  <c r="Q115" i="2"/>
  <c r="D115" i="2"/>
  <c r="H102" i="2"/>
  <c r="I102" i="2"/>
  <c r="L102" i="2"/>
  <c r="M102" i="2"/>
  <c r="N102" i="2"/>
  <c r="O102" i="2"/>
  <c r="P102" i="2"/>
  <c r="Q102" i="2"/>
  <c r="G91" i="2"/>
  <c r="H91" i="2"/>
  <c r="I91" i="2"/>
  <c r="L91" i="2"/>
  <c r="M91" i="2"/>
  <c r="N91" i="2"/>
  <c r="O91" i="2"/>
  <c r="P91" i="2"/>
  <c r="Q91" i="2"/>
  <c r="F78" i="2"/>
  <c r="H78" i="2"/>
  <c r="I78" i="2"/>
  <c r="J78" i="2"/>
  <c r="L78" i="2"/>
  <c r="M78" i="2"/>
  <c r="N78" i="2"/>
  <c r="O78" i="2"/>
  <c r="P78" i="2"/>
  <c r="Q78" i="2"/>
  <c r="D78" i="2"/>
  <c r="H70" i="2"/>
  <c r="I70" i="2"/>
  <c r="L70" i="2"/>
  <c r="M70" i="2"/>
  <c r="N70" i="2"/>
  <c r="O70" i="2"/>
  <c r="P70" i="2"/>
  <c r="Q70" i="2"/>
  <c r="G63" i="2"/>
  <c r="H63" i="2"/>
  <c r="I63" i="2"/>
  <c r="K63" i="2"/>
  <c r="L63" i="2"/>
  <c r="M63" i="2"/>
  <c r="N63" i="2"/>
  <c r="O63" i="2"/>
  <c r="P63" i="2"/>
  <c r="Q63" i="2"/>
  <c r="F52" i="2"/>
  <c r="H52" i="2"/>
  <c r="I52" i="2"/>
  <c r="J52" i="2"/>
  <c r="L52" i="2"/>
  <c r="M52" i="2"/>
  <c r="N52" i="2"/>
  <c r="O52" i="2"/>
  <c r="P52" i="2"/>
  <c r="Q52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D38" i="2"/>
  <c r="H30" i="2"/>
  <c r="I30" i="2"/>
  <c r="I130" i="2" s="1"/>
  <c r="J30" i="2"/>
  <c r="K30" i="2"/>
  <c r="L30" i="2"/>
  <c r="M30" i="2"/>
  <c r="M130" i="2" s="1"/>
  <c r="N30" i="2"/>
  <c r="O30" i="2"/>
  <c r="P30" i="2"/>
  <c r="Q30" i="2"/>
  <c r="Q130" i="2" s="1"/>
  <c r="D70" i="2" l="1"/>
  <c r="D91" i="2"/>
  <c r="D52" i="2"/>
  <c r="D129" i="2"/>
  <c r="F91" i="2"/>
  <c r="E91" i="2"/>
  <c r="E52" i="2"/>
  <c r="G52" i="2"/>
  <c r="K52" i="2"/>
  <c r="E63" i="2"/>
  <c r="J63" i="2"/>
  <c r="G70" i="2"/>
  <c r="F70" i="2"/>
  <c r="E70" i="2"/>
  <c r="K70" i="2"/>
  <c r="E78" i="2"/>
  <c r="G78" i="2"/>
  <c r="K78" i="2"/>
  <c r="J91" i="2"/>
  <c r="G102" i="2"/>
  <c r="F102" i="2"/>
  <c r="E102" i="2"/>
  <c r="K102" i="2"/>
  <c r="E115" i="2"/>
  <c r="G115" i="2"/>
  <c r="K115" i="2"/>
  <c r="E129" i="2"/>
  <c r="G129" i="2"/>
  <c r="K129" i="2"/>
  <c r="H130" i="2"/>
  <c r="O130" i="2"/>
  <c r="D63" i="2"/>
  <c r="P130" i="2"/>
  <c r="N130" i="2"/>
  <c r="L130" i="2"/>
  <c r="K91" i="2"/>
  <c r="J130" i="2"/>
  <c r="F63" i="2"/>
  <c r="D130" i="2" l="1"/>
  <c r="D131" i="2" s="1"/>
  <c r="G130" i="2"/>
  <c r="K130" i="2"/>
  <c r="E130" i="2"/>
  <c r="E131" i="2" s="1"/>
  <c r="F130" i="2"/>
  <c r="F131" i="2" s="1"/>
  <c r="Q131" i="2" l="1"/>
  <c r="P131" i="2"/>
  <c r="O131" i="2"/>
  <c r="N131" i="2"/>
  <c r="M131" i="2"/>
  <c r="L131" i="2"/>
  <c r="K131" i="2"/>
  <c r="J131" i="2"/>
  <c r="I131" i="2"/>
  <c r="H131" i="2"/>
  <c r="G131" i="2"/>
</calcChain>
</file>

<file path=xl/sharedStrings.xml><?xml version="1.0" encoding="utf-8"?>
<sst xmlns="http://schemas.openxmlformats.org/spreadsheetml/2006/main" count="971" uniqueCount="435">
  <si>
    <t xml:space="preserve"> </t>
  </si>
  <si>
    <t>Наименование организации, осуществляющей технологическое присоединение</t>
  </si>
  <si>
    <t>Наименование субъекта РФ</t>
  </si>
  <si>
    <t>Наименование центра питания                                            (ПС 35 кВ и выше)</t>
  </si>
  <si>
    <t>Заключено договоров на технологическое присоединение, включающие технические условия на общую мощность энергопринимающих устройств, кВт</t>
  </si>
  <si>
    <t>Расторгнуто договоров на технологическое присоединение, включающие технические условия на общую мощность энергопринимающих устройств, кВт</t>
  </si>
  <si>
    <t>Суммарная мощность энегргопринимающих устройств, присоединенных к электрическим сетям в соответствии с договором на технологическое присоединение за отчетный период, кВт</t>
  </si>
  <si>
    <t>шт</t>
  </si>
  <si>
    <t>кВт</t>
  </si>
  <si>
    <t>МВт</t>
  </si>
  <si>
    <t>ИТОГО:</t>
  </si>
  <si>
    <t>Филиал</t>
  </si>
  <si>
    <t xml:space="preserve">к  Положению о технологическом присоединении 
</t>
  </si>
  <si>
    <t xml:space="preserve">энергетических установок к электрическим сетям </t>
  </si>
  <si>
    <t xml:space="preserve">ОАО «МРСК Северного Кавказа», управляемых </t>
  </si>
  <si>
    <t xml:space="preserve">Обществ </t>
  </si>
  <si>
    <t>Приложение № 28</t>
  </si>
  <si>
    <t xml:space="preserve">Количество поданных заявок на технологическое присоединение,  на общую мощность энергопринимающих устройств, кВт </t>
  </si>
  <si>
    <t>Заключено договоров на технологическое присоединение, включающие технические условия на общую мощность генерирущих установок, МВт</t>
  </si>
  <si>
    <t>Расторгнуто договоров на технологическое присоединение, включающие технические условия на общую мощность генерирущих установок, МВт</t>
  </si>
  <si>
    <t>Суммарная мощность генерирущих  установок, присоединенных к электрическим сетям в соответствии с договором на технологическое присоединение за отчетный период, МВт</t>
  </si>
  <si>
    <t>Нальчикская группа ПС</t>
  </si>
  <si>
    <t>ПС «Нальчик»</t>
  </si>
  <si>
    <t>ПС «Телемеханика-1»</t>
  </si>
  <si>
    <t>ПС «Искож»</t>
  </si>
  <si>
    <t>ПС «СКЭП-Н»</t>
  </si>
  <si>
    <t>ПС «Долинск»</t>
  </si>
  <si>
    <t>ПС «Дубки»</t>
  </si>
  <si>
    <t>ПС «Птицефабрика»</t>
  </si>
  <si>
    <t>Малкинская группа ПС</t>
  </si>
  <si>
    <t>итого:</t>
  </si>
  <si>
    <t>ПС «Малка»</t>
  </si>
  <si>
    <t>ПС «Каменномостская»</t>
  </si>
  <si>
    <t>ПС «Залукокоаже»</t>
  </si>
  <si>
    <t>ПС «Залукодес»</t>
  </si>
  <si>
    <t>ПС «Сармаково»</t>
  </si>
  <si>
    <t>ПС «Аурсентх»</t>
  </si>
  <si>
    <t>Эльбрусская  группа ПС</t>
  </si>
  <si>
    <t>ПС «ЦРУ»</t>
  </si>
  <si>
    <t>ПС «Адыл-Су»</t>
  </si>
  <si>
    <t>ПС «Нейтрино»</t>
  </si>
  <si>
    <t>ПС «Чегет»</t>
  </si>
  <si>
    <t>ПС «Терскол»</t>
  </si>
  <si>
    <t>ПС «Джайлык»</t>
  </si>
  <si>
    <t>ПС «Соц. городок»</t>
  </si>
  <si>
    <t>ПС «Чалмас»</t>
  </si>
  <si>
    <t>ПС  «РМЗ»</t>
  </si>
  <si>
    <t>РП «Водогрейная»</t>
  </si>
  <si>
    <t>ПС «Былым»</t>
  </si>
  <si>
    <t>ПС "Гунделен"</t>
  </si>
  <si>
    <t>Терская группа ПС</t>
  </si>
  <si>
    <t>ПС «Терек-II»</t>
  </si>
  <si>
    <t>ПС «В.Акбаш»</t>
  </si>
  <si>
    <t>ПС «ЗАИ»</t>
  </si>
  <si>
    <t>ПС «Пенькозавод»</t>
  </si>
  <si>
    <t>ПС «Терекская»</t>
  </si>
  <si>
    <t>ПС «Терек-1»</t>
  </si>
  <si>
    <t>ПС «В.Курп»</t>
  </si>
  <si>
    <t>ПС «Н.Курп»</t>
  </si>
  <si>
    <t>ПС «Акбаш-35»</t>
  </si>
  <si>
    <t>Майская группа ПС</t>
  </si>
  <si>
    <t>ПС «Майская»</t>
  </si>
  <si>
    <t>ПС «Александровская»</t>
  </si>
  <si>
    <t>ПС «Котляревская»</t>
  </si>
  <si>
    <t>ПС «Ново-Ивановская»</t>
  </si>
  <si>
    <t>ПС «Красная Нива»</t>
  </si>
  <si>
    <t>Чегемская группа ПС</t>
  </si>
  <si>
    <t>ПС «Чегем-II»</t>
  </si>
  <si>
    <t>ПС «Водозабор»</t>
  </si>
  <si>
    <t>ПС «Чегем-1»</t>
  </si>
  <si>
    <t>ПС «Лечинкай»</t>
  </si>
  <si>
    <t>ПС «Н.Чегем»</t>
  </si>
  <si>
    <t>ПС «Кара-Су»</t>
  </si>
  <si>
    <t>Баксанская группа ПС</t>
  </si>
  <si>
    <t>ПС «Баксан-110»</t>
  </si>
  <si>
    <t>ПС «Кызбурун-110»</t>
  </si>
  <si>
    <t>ПС «Куркужин»</t>
  </si>
  <si>
    <t>ПС «Баксан-35»</t>
  </si>
  <si>
    <t>ПС «Кр.Константин.»</t>
  </si>
  <si>
    <t>ПС «Гунделен-110»</t>
  </si>
  <si>
    <t>ПС «Плотина»</t>
  </si>
  <si>
    <t>ПС «Баксаненок»</t>
  </si>
  <si>
    <t>ПС «Баксан-330»</t>
  </si>
  <si>
    <t>РП Заюково</t>
  </si>
  <si>
    <t>РП Куба</t>
  </si>
  <si>
    <t>Черекская группа ПС</t>
  </si>
  <si>
    <t>ПС «Кашхатау»</t>
  </si>
  <si>
    <t>ПС «Аушигер»</t>
  </si>
  <si>
    <t>ПС «Советская»</t>
  </si>
  <si>
    <t>ПС «ЦСБ»</t>
  </si>
  <si>
    <t>ПС «Портал-2»</t>
  </si>
  <si>
    <t>ПС «Портал-1»</t>
  </si>
  <si>
    <t>ПС «Бабугент»</t>
  </si>
  <si>
    <t>ПС «Мухольская ГЭС»</t>
  </si>
  <si>
    <t>Нарткалинская группа ПС</t>
  </si>
  <si>
    <t>ПС «Нарткала»</t>
  </si>
  <si>
    <t>ПС «Псыгансу»</t>
  </si>
  <si>
    <t>ПС «Ст.Лескен»</t>
  </si>
  <si>
    <t>ПС «Кахун»</t>
  </si>
  <si>
    <t>ПС «Заводская»</t>
  </si>
  <si>
    <t>ПС «Герменчик»</t>
  </si>
  <si>
    <t>ПС «Ст.Урух»</t>
  </si>
  <si>
    <t>ПС «Аргудан»</t>
  </si>
  <si>
    <t>ПС «Лескен-1»</t>
  </si>
  <si>
    <t>ЦРП  Черек</t>
  </si>
  <si>
    <t>ЦРП Кахун</t>
  </si>
  <si>
    <t>Прохладненская группа ПС</t>
  </si>
  <si>
    <t>ПС «Прохладная-1»</t>
  </si>
  <si>
    <t>ПС «Екатериноградск.»</t>
  </si>
  <si>
    <t>ПС «Прималкинская»</t>
  </si>
  <si>
    <t>ПС «Ново-Полтавская»</t>
  </si>
  <si>
    <t>ПС «Солдатская»</t>
  </si>
  <si>
    <t>ПС «Саратовская»</t>
  </si>
  <si>
    <t>ПС «Дальняя»</t>
  </si>
  <si>
    <t>ПС «Заречная»</t>
  </si>
  <si>
    <t>ПС «Малокановская»</t>
  </si>
  <si>
    <t>ПС «Пролетарская»</t>
  </si>
  <si>
    <t>ПС «ЗКИ»</t>
  </si>
  <si>
    <t>ПС «Прохладная-2»</t>
  </si>
  <si>
    <t>ВСЕГО:</t>
  </si>
  <si>
    <t>84/12 от 24.09.12</t>
  </si>
  <si>
    <t>УФК по КБР</t>
  </si>
  <si>
    <t>82/12 от 24.09.12</t>
  </si>
  <si>
    <t>65/12 от 18.07.12</t>
  </si>
  <si>
    <t>ФГУП "УВО Минтранс России СК Филиал"</t>
  </si>
  <si>
    <t>17/13 от 12.03.13</t>
  </si>
  <si>
    <t>ООО Тлепш</t>
  </si>
  <si>
    <t>18/13 от 12.03.13</t>
  </si>
  <si>
    <t>19/13 от 12.03.13</t>
  </si>
  <si>
    <t>21/13 от 19.03.13</t>
  </si>
  <si>
    <t>106/11 от 30.12.11</t>
  </si>
  <si>
    <t>ООО Нальчикский МК</t>
  </si>
  <si>
    <t>41/10 от 07.07.2010г</t>
  </si>
  <si>
    <t>ОАО Вымпелком</t>
  </si>
  <si>
    <t>77/10 от 17.11.2010г</t>
  </si>
  <si>
    <t>26/11 от 06.05.2011г</t>
  </si>
  <si>
    <t>Кабардино- Балкарсикй филиал ОАО "МРСК Северного Кавказа"</t>
  </si>
  <si>
    <t>Кабардино- Балкарская Республика</t>
  </si>
  <si>
    <t>* отчет не учитывает заявки потребителей максимальной присоединенной мощностью более 670 кВт</t>
  </si>
  <si>
    <t>Расторгнутые договора</t>
  </si>
  <si>
    <t>Информация о технологическом присоединении энергопринимающих устройств к сетям КБ филиалом ОАО "МРСК Северного Кавказа" за Ноябрь 2013г.</t>
  </si>
  <si>
    <t>РТРС</t>
  </si>
  <si>
    <t>72/11 от 12.10.11</t>
  </si>
  <si>
    <t>КСТ Калоев</t>
  </si>
  <si>
    <t>57/13 от            03.07.2013</t>
  </si>
  <si>
    <t>77/12 от            12.08.2012</t>
  </si>
  <si>
    <t>ЦЕНТРАЛЬНЫЕ СЕТИ</t>
  </si>
  <si>
    <t>Сулак</t>
  </si>
  <si>
    <t>СЕВЕРНЫЕ СЕТИ</t>
  </si>
  <si>
    <t>Акташ</t>
  </si>
  <si>
    <t>Куруш</t>
  </si>
  <si>
    <t>Сулевкент</t>
  </si>
  <si>
    <t>Бабаюрт</t>
  </si>
  <si>
    <t>Дылым</t>
  </si>
  <si>
    <t>ГЩЗ</t>
  </si>
  <si>
    <t>Миатлы</t>
  </si>
  <si>
    <t>Львовская</t>
  </si>
  <si>
    <t>Дагестан</t>
  </si>
  <si>
    <t>Аксай</t>
  </si>
  <si>
    <t>Чагаротар</t>
  </si>
  <si>
    <t>Гертма</t>
  </si>
  <si>
    <t>Татаюрт</t>
  </si>
  <si>
    <t>Тамазатюбе</t>
  </si>
  <si>
    <t>Туршунай</t>
  </si>
  <si>
    <t>Новокули</t>
  </si>
  <si>
    <t>Янгильбай</t>
  </si>
  <si>
    <t>Шава</t>
  </si>
  <si>
    <t>Свердлова</t>
  </si>
  <si>
    <t>Казиюрт</t>
  </si>
  <si>
    <t>Аликазган</t>
  </si>
  <si>
    <t>Сивух</t>
  </si>
  <si>
    <t>Костек</t>
  </si>
  <si>
    <t>Дружба</t>
  </si>
  <si>
    <t>Дубки</t>
  </si>
  <si>
    <t>Карланюрт -(Тяговая)</t>
  </si>
  <si>
    <t>Дербент-330</t>
  </si>
  <si>
    <t>Дербент-С</t>
  </si>
  <si>
    <t>Мамедкала</t>
  </si>
  <si>
    <t>Каякент</t>
  </si>
  <si>
    <t>Белиджи</t>
  </si>
  <si>
    <t>Касумкент</t>
  </si>
  <si>
    <t>Советская</t>
  </si>
  <si>
    <t>Магарамкент</t>
  </si>
  <si>
    <t>Тагиркент</t>
  </si>
  <si>
    <t>Ахты</t>
  </si>
  <si>
    <t>Огни</t>
  </si>
  <si>
    <t>Усухчай</t>
  </si>
  <si>
    <t xml:space="preserve">Заречная </t>
  </si>
  <si>
    <t>Дербент-Запад</t>
  </si>
  <si>
    <t>Араблинка</t>
  </si>
  <si>
    <t>Геджух</t>
  </si>
  <si>
    <t>Самур</t>
  </si>
  <si>
    <t>Кайтаг</t>
  </si>
  <si>
    <t>Капир</t>
  </si>
  <si>
    <t>Родниковая</t>
  </si>
  <si>
    <t>Курах</t>
  </si>
  <si>
    <t>Рутул</t>
  </si>
  <si>
    <t>Лучек</t>
  </si>
  <si>
    <t>Зрых</t>
  </si>
  <si>
    <t>Заря</t>
  </si>
  <si>
    <t>Джимикент</t>
  </si>
  <si>
    <t>Капкаякент</t>
  </si>
  <si>
    <t>Уркута</t>
  </si>
  <si>
    <t>Кубачи</t>
  </si>
  <si>
    <t>Хучни</t>
  </si>
  <si>
    <t>Сыртыч</t>
  </si>
  <si>
    <t>Ерси</t>
  </si>
  <si>
    <t>Цанак</t>
  </si>
  <si>
    <t>Хив</t>
  </si>
  <si>
    <t>Тпиг</t>
  </si>
  <si>
    <t>Агул</t>
  </si>
  <si>
    <t>Сардаркент</t>
  </si>
  <si>
    <t>Кировская</t>
  </si>
  <si>
    <t>Маджалис</t>
  </si>
  <si>
    <t>Первомайская</t>
  </si>
  <si>
    <t>Шиляги</t>
  </si>
  <si>
    <t>Набережная</t>
  </si>
  <si>
    <t xml:space="preserve">Пионер </t>
  </si>
  <si>
    <t>Морская</t>
  </si>
  <si>
    <t>ДЕРБЕНТСКИЕ СЕТИ</t>
  </si>
  <si>
    <t>Кизляр-1</t>
  </si>
  <si>
    <t>Кизляр-2</t>
  </si>
  <si>
    <t>Хуцеевка</t>
  </si>
  <si>
    <t>Серебряковка</t>
  </si>
  <si>
    <t>Октябрьская</t>
  </si>
  <si>
    <t>Некрасовка</t>
  </si>
  <si>
    <t>Б-Арешевка</t>
  </si>
  <si>
    <t>Александрия</t>
  </si>
  <si>
    <t>Крайновка</t>
  </si>
  <si>
    <t>Огузер</t>
  </si>
  <si>
    <t>Черняевка</t>
  </si>
  <si>
    <t>Брянск</t>
  </si>
  <si>
    <t>Тарумовка</t>
  </si>
  <si>
    <t>Калиновка</t>
  </si>
  <si>
    <t>Привольная</t>
  </si>
  <si>
    <t>Таловка</t>
  </si>
  <si>
    <t>Арсланбек</t>
  </si>
  <si>
    <t>Кочубей</t>
  </si>
  <si>
    <t>Кормоцех</t>
  </si>
  <si>
    <t>Коминтерн</t>
  </si>
  <si>
    <t>Ч.Буруны</t>
  </si>
  <si>
    <t>Кумли</t>
  </si>
  <si>
    <t>Карагас</t>
  </si>
  <si>
    <t>Кунбатар</t>
  </si>
  <si>
    <t>КЭМЗ</t>
  </si>
  <si>
    <t>Джигильта</t>
  </si>
  <si>
    <t>ЗАТЕРЕЧНЫЕ СЕТИ</t>
  </si>
  <si>
    <t>Юж-Сухокумск</t>
  </si>
  <si>
    <t>Кр.партизан</t>
  </si>
  <si>
    <t>3-я ферма</t>
  </si>
  <si>
    <t>Солончаковая</t>
  </si>
  <si>
    <t>Ногайская</t>
  </si>
  <si>
    <t>Степная</t>
  </si>
  <si>
    <t>Бажиган</t>
  </si>
  <si>
    <t>Грузинская</t>
  </si>
  <si>
    <t>ЮЖНО-СУХОКУМСКИЕ СЕТИ</t>
  </si>
  <si>
    <t>п\с 110\35\6 "ЗФС"</t>
  </si>
  <si>
    <t>п\с 35\10 Нечаевка</t>
  </si>
  <si>
    <t>п\с Гулькутан</t>
  </si>
  <si>
    <t>Шамхалянгиюрт</t>
  </si>
  <si>
    <t>Стальск</t>
  </si>
  <si>
    <t>КИЗИЛЮРТОВСКИЕ СЕТИ</t>
  </si>
  <si>
    <t>ПС Гергебиль-110</t>
  </si>
  <si>
    <t>ПС  Карадах-110</t>
  </si>
  <si>
    <t>Тлайлух-110</t>
  </si>
  <si>
    <t>ПС Леваши-110</t>
  </si>
  <si>
    <t>ПС Цудахар-110</t>
  </si>
  <si>
    <t>Ташкапур-35</t>
  </si>
  <si>
    <t>ПС Хунзах-110</t>
  </si>
  <si>
    <t>ПС Тлох-110</t>
  </si>
  <si>
    <t>Гуниб-110</t>
  </si>
  <si>
    <t>Акуша</t>
  </si>
  <si>
    <t>Кумух-35</t>
  </si>
  <si>
    <t>Вачи-35</t>
  </si>
  <si>
    <t>Ботлих</t>
  </si>
  <si>
    <t>Агвали-35</t>
  </si>
  <si>
    <t>Карата-35</t>
  </si>
  <si>
    <t>Прогресс-35</t>
  </si>
  <si>
    <t>Мехельта-35</t>
  </si>
  <si>
    <t>Цуриб-35</t>
  </si>
  <si>
    <t>Согратль-35</t>
  </si>
  <si>
    <t>Унцукуль-35</t>
  </si>
  <si>
    <t>Шамильское-110</t>
  </si>
  <si>
    <t>Тлярата-35</t>
  </si>
  <si>
    <t>Бежта-35</t>
  </si>
  <si>
    <t>Анцух-35</t>
  </si>
  <si>
    <t>Заиб</t>
  </si>
  <si>
    <t>Гидатль-35</t>
  </si>
  <si>
    <t>Анди-35</t>
  </si>
  <si>
    <t>Аргвани</t>
  </si>
  <si>
    <t xml:space="preserve">Шаури </t>
  </si>
  <si>
    <t>ГКЗ</t>
  </si>
  <si>
    <t>Игали-35</t>
  </si>
  <si>
    <t>Наци</t>
  </si>
  <si>
    <t>Зуберха</t>
  </si>
  <si>
    <t>Кидеро</t>
  </si>
  <si>
    <t>Н.Ирганай</t>
  </si>
  <si>
    <t>Гоцатлинская</t>
  </si>
  <si>
    <t>Сагри</t>
  </si>
  <si>
    <t>ГЕРГЕБИЛЬСКИЕ СЕТИ</t>
  </si>
  <si>
    <t>ПС ГПП</t>
  </si>
  <si>
    <t>ПС Новая</t>
  </si>
  <si>
    <t>ПС ЦПП</t>
  </si>
  <si>
    <t>ПС М-110</t>
  </si>
  <si>
    <t>ПС Очистные соор.</t>
  </si>
  <si>
    <t>ПС Ю-Восточная</t>
  </si>
  <si>
    <t>ПС Приморская</t>
  </si>
  <si>
    <t>ПС Насосная -1</t>
  </si>
  <si>
    <t>ПС Радиоцентр</t>
  </si>
  <si>
    <t>ПС Изберг- Сев.</t>
  </si>
  <si>
    <t>ПС Изберг- Южн.</t>
  </si>
  <si>
    <t>ПС Карабуд-т</t>
  </si>
  <si>
    <t>ПС Рассвет</t>
  </si>
  <si>
    <t>ПС Шамхал</t>
  </si>
  <si>
    <t>ПС Сергокала</t>
  </si>
  <si>
    <t>ПС Алмало</t>
  </si>
  <si>
    <t>ПС Буйнакск -1</t>
  </si>
  <si>
    <t>ПС Буйнакск -2</t>
  </si>
  <si>
    <t>ПС Казанище</t>
  </si>
  <si>
    <t>ПС Согратль</t>
  </si>
  <si>
    <t>ПС Дженгутай</t>
  </si>
  <si>
    <t>ПС Такалай</t>
  </si>
  <si>
    <t>ПС Параул</t>
  </si>
  <si>
    <t>ПС Восточная</t>
  </si>
  <si>
    <t>ПС Приозерная</t>
  </si>
  <si>
    <t>ПС Солнце</t>
  </si>
  <si>
    <t>ПС Компас</t>
  </si>
  <si>
    <t>ПС Сулак</t>
  </si>
  <si>
    <t>ПС НИИСХА</t>
  </si>
  <si>
    <t>ПС Тепл. Комбинат</t>
  </si>
  <si>
    <t>ПС Насосная - 2</t>
  </si>
  <si>
    <t>ПС Ленинкент</t>
  </si>
  <si>
    <t>ПС Дурмаз</t>
  </si>
  <si>
    <t>ПС Эрпели</t>
  </si>
  <si>
    <t>ПС Гурбуки</t>
  </si>
  <si>
    <t>ПС Халимбекаул</t>
  </si>
  <si>
    <t>ПС Мулебки</t>
  </si>
  <si>
    <t>ПС Н. Чиркей</t>
  </si>
  <si>
    <t>ПС КПФ</t>
  </si>
  <si>
    <t>ПС Аграханская</t>
  </si>
  <si>
    <t>Михеевка</t>
  </si>
  <si>
    <t>С.Коса</t>
  </si>
  <si>
    <t>22\П\Съезд</t>
  </si>
  <si>
    <t>Т-Мектеб</t>
  </si>
  <si>
    <t>Ярыксу</t>
  </si>
  <si>
    <t>Чиркей</t>
  </si>
  <si>
    <t>Хамам-юрт</t>
  </si>
  <si>
    <t>Новая коса</t>
  </si>
  <si>
    <t>Караузбек</t>
  </si>
  <si>
    <t>Димитрова</t>
  </si>
  <si>
    <t>Андрейаул</t>
  </si>
  <si>
    <t>Акбула-Тюрт</t>
  </si>
  <si>
    <t>Д Консер.з-д</t>
  </si>
  <si>
    <t>Республика Дагестан</t>
  </si>
  <si>
    <t>исполненные</t>
  </si>
  <si>
    <t>дек</t>
  </si>
  <si>
    <t>ноя</t>
  </si>
  <si>
    <t>окт</t>
  </si>
  <si>
    <t>сент</t>
  </si>
  <si>
    <t>авг</t>
  </si>
  <si>
    <t>июл</t>
  </si>
  <si>
    <t>июн</t>
  </si>
  <si>
    <t>май</t>
  </si>
  <si>
    <t>апр</t>
  </si>
  <si>
    <t>март</t>
  </si>
  <si>
    <t>фев</t>
  </si>
  <si>
    <t>квт 6-10</t>
  </si>
  <si>
    <t>итого</t>
  </si>
  <si>
    <t>6-10.</t>
  </si>
  <si>
    <t>шамхал</t>
  </si>
  <si>
    <t>махачкала</t>
  </si>
  <si>
    <t>крайновка</t>
  </si>
  <si>
    <t>ПС ЗТМ</t>
  </si>
  <si>
    <t>Восточная</t>
  </si>
  <si>
    <t>ГПП</t>
  </si>
  <si>
    <t>Дурмаз</t>
  </si>
  <si>
    <t>Казанище</t>
  </si>
  <si>
    <t>Компас</t>
  </si>
  <si>
    <t>Махачкала-110</t>
  </si>
  <si>
    <t>Приморская</t>
  </si>
  <si>
    <t>Радиоцентр</t>
  </si>
  <si>
    <t>Такалай</t>
  </si>
  <si>
    <t>ЦПП</t>
  </si>
  <si>
    <t>Шамхал</t>
  </si>
  <si>
    <t>Эрпели</t>
  </si>
  <si>
    <t>Очистные соор.</t>
  </si>
  <si>
    <t>Ю-Восточная</t>
  </si>
  <si>
    <t>Изберг- Сев.</t>
  </si>
  <si>
    <t>Изберг- Южн.</t>
  </si>
  <si>
    <t>Карабуд-т</t>
  </si>
  <si>
    <t>Рассвет</t>
  </si>
  <si>
    <t>Сергокала</t>
  </si>
  <si>
    <t>Алмало</t>
  </si>
  <si>
    <t>Буйнакск -1</t>
  </si>
  <si>
    <t>Буйнакск -2</t>
  </si>
  <si>
    <t>Согратль</t>
  </si>
  <si>
    <t>Дженгутай</t>
  </si>
  <si>
    <t>Параул</t>
  </si>
  <si>
    <t>Приозерная</t>
  </si>
  <si>
    <t>Солнце</t>
  </si>
  <si>
    <t>НИИСХА</t>
  </si>
  <si>
    <t>Тепл. Комбинат</t>
  </si>
  <si>
    <t>Новая-110/35/6</t>
  </si>
  <si>
    <t>Ленинкент</t>
  </si>
  <si>
    <t>Гурбуки</t>
  </si>
  <si>
    <t>Халимбекаул</t>
  </si>
  <si>
    <t>Мулебки</t>
  </si>
  <si>
    <t>Н. Чиркей</t>
  </si>
  <si>
    <t>КПФ</t>
  </si>
  <si>
    <t>Аграханская</t>
  </si>
  <si>
    <t>ЗТМ</t>
  </si>
  <si>
    <t>Чиркей ГПП</t>
  </si>
  <si>
    <t>Д-Северная</t>
  </si>
  <si>
    <t>Д-Запад</t>
  </si>
  <si>
    <t>ЗФС</t>
  </si>
  <si>
    <t>Нечаевка</t>
  </si>
  <si>
    <t>Гулькутан</t>
  </si>
  <si>
    <t>Кизилюртовская ГЩЗ</t>
  </si>
  <si>
    <t>Гергебиль-110</t>
  </si>
  <si>
    <t>Карадах-110</t>
  </si>
  <si>
    <t>Леваши-110</t>
  </si>
  <si>
    <t>Цудахар-110</t>
  </si>
  <si>
    <t>Хунзах-110</t>
  </si>
  <si>
    <t>Тлох-110</t>
  </si>
  <si>
    <t>Консер.з-д</t>
  </si>
  <si>
    <t>Насосная 1"</t>
  </si>
  <si>
    <t>Насосная 2"</t>
  </si>
  <si>
    <t>Уркарах_Старая</t>
  </si>
  <si>
    <t>Уркарах-Новая</t>
  </si>
  <si>
    <t>Утамыш-Новая-35/10</t>
  </si>
  <si>
    <t>Утамыш-Старая-35/10</t>
  </si>
  <si>
    <t>Эчеда</t>
  </si>
  <si>
    <t>Миарсо</t>
  </si>
  <si>
    <t>КГС</t>
  </si>
  <si>
    <t>Информация о технологическом присоединении энергопринимающих устройств к сетям АО "ДСК" филиалом ПАО "МРСК Северного Кавказа" за август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</si>
</sst>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.5"/>
      <name val="Arial Cyr"/>
      <charset val="204"/>
    </font>
    <font>
      <sz val="10"/>
      <color indexed="8"/>
      <name val="Arial Cyr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/>
    <xf numFmtId="0" fontId="1" fillId="0" borderId="0"/>
    <xf numFmtId="0" fontId="8" fillId="0" borderId="0"/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/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 applyAlignment="1">
      <alignment horizontal="center"/>
    </xf>
    <xf numFmtId="1" fontId="7" fillId="0" borderId="10" xfId="0" applyNumberFormat="1" applyFont="1" applyBorder="1" applyAlignment="1">
      <alignment horizontal="center" vertical="top"/>
    </xf>
    <xf numFmtId="0" fontId="7" fillId="0" borderId="10" xfId="0" applyFont="1" applyBorder="1"/>
    <xf numFmtId="3" fontId="7" fillId="4" borderId="10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10" xfId="0" applyBorder="1"/>
    <xf numFmtId="0" fontId="2" fillId="0" borderId="10" xfId="4" applyFont="1" applyFill="1" applyBorder="1" applyAlignment="1">
      <alignment horizontal="center" vertical="top" wrapText="1"/>
    </xf>
    <xf numFmtId="0" fontId="7" fillId="0" borderId="10" xfId="4" applyFont="1" applyFill="1" applyBorder="1" applyAlignment="1">
      <alignment horizontal="center" vertical="top" wrapText="1"/>
    </xf>
    <xf numFmtId="0" fontId="10" fillId="0" borderId="10" xfId="4" applyFont="1" applyFill="1" applyBorder="1" applyAlignment="1">
      <alignment horizontal="center" vertical="top" wrapText="1"/>
    </xf>
    <xf numFmtId="0" fontId="10" fillId="0" borderId="11" xfId="4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wrapText="1"/>
    </xf>
    <xf numFmtId="2" fontId="12" fillId="0" borderId="10" xfId="4" applyNumberFormat="1" applyFont="1" applyFill="1" applyBorder="1"/>
    <xf numFmtId="0" fontId="13" fillId="0" borderId="10" xfId="12" applyFont="1" applyFill="1" applyBorder="1" applyAlignment="1">
      <alignment horizontal="center" vertical="center"/>
    </xf>
    <xf numFmtId="0" fontId="14" fillId="0" borderId="10" xfId="12" applyFont="1" applyFill="1" applyBorder="1" applyAlignment="1">
      <alignment vertical="center" wrapText="1"/>
    </xf>
    <xf numFmtId="0" fontId="14" fillId="0" borderId="10" xfId="1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0" xfId="0" applyFill="1"/>
    <xf numFmtId="2" fontId="0" fillId="0" borderId="10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1" fontId="7" fillId="0" borderId="10" xfId="0" applyNumberFormat="1" applyFont="1" applyFill="1" applyBorder="1" applyAlignment="1">
      <alignment horizontal="center" vertical="top"/>
    </xf>
    <xf numFmtId="3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" fontId="13" fillId="0" borderId="12" xfId="12" applyNumberFormat="1" applyFont="1" applyFill="1" applyBorder="1" applyAlignment="1">
      <alignment vertical="center" wrapText="1"/>
    </xf>
    <xf numFmtId="0" fontId="13" fillId="0" borderId="10" xfId="12" applyFont="1" applyFill="1" applyBorder="1" applyAlignment="1">
      <alignment horizontal="center" vertical="center" wrapText="1"/>
    </xf>
    <xf numFmtId="0" fontId="14" fillId="0" borderId="12" xfId="12" applyFont="1" applyFill="1" applyBorder="1" applyAlignment="1">
      <alignment vertical="center" wrapText="1"/>
    </xf>
    <xf numFmtId="0" fontId="14" fillId="0" borderId="9" xfId="12" applyFont="1" applyFill="1" applyBorder="1" applyAlignment="1">
      <alignment horizontal="center" vertical="center" wrapText="1"/>
    </xf>
    <xf numFmtId="0" fontId="14" fillId="0" borderId="10" xfId="12" applyFont="1" applyFill="1" applyBorder="1" applyAlignment="1">
      <alignment horizontal="left" wrapText="1"/>
    </xf>
    <xf numFmtId="0" fontId="14" fillId="0" borderId="10" xfId="12" applyFont="1" applyFill="1" applyBorder="1" applyAlignment="1">
      <alignment horizontal="center" wrapText="1"/>
    </xf>
    <xf numFmtId="0" fontId="14" fillId="3" borderId="10" xfId="4" applyFont="1" applyFill="1" applyBorder="1" applyAlignment="1">
      <alignment horizontal="center"/>
    </xf>
    <xf numFmtId="0" fontId="15" fillId="0" borderId="10" xfId="0" applyFont="1" applyFill="1" applyBorder="1"/>
    <xf numFmtId="0" fontId="16" fillId="0" borderId="0" xfId="0" applyFont="1" applyFill="1"/>
    <xf numFmtId="0" fontId="0" fillId="0" borderId="12" xfId="0" applyBorder="1"/>
    <xf numFmtId="0" fontId="15" fillId="0" borderId="17" xfId="0" applyFont="1" applyFill="1" applyBorder="1"/>
    <xf numFmtId="0" fontId="16" fillId="0" borderId="18" xfId="4" applyFont="1" applyFill="1" applyBorder="1" applyAlignment="1">
      <alignment horizontal="center" wrapText="1"/>
    </xf>
    <xf numFmtId="0" fontId="2" fillId="0" borderId="10" xfId="0" applyFont="1" applyFill="1" applyBorder="1"/>
    <xf numFmtId="0" fontId="15" fillId="0" borderId="10" xfId="0" quotePrefix="1" applyFont="1" applyFill="1" applyBorder="1" applyAlignment="1">
      <alignment horizontal="left"/>
    </xf>
    <xf numFmtId="0" fontId="16" fillId="0" borderId="19" xfId="0" applyFont="1" applyFill="1" applyBorder="1"/>
    <xf numFmtId="0" fontId="2" fillId="0" borderId="9" xfId="4" applyFont="1" applyFill="1" applyBorder="1" applyAlignment="1">
      <alignment horizontal="center" vertical="top" wrapText="1"/>
    </xf>
    <xf numFmtId="0" fontId="16" fillId="0" borderId="10" xfId="0" quotePrefix="1" applyFont="1" applyFill="1" applyBorder="1" applyAlignment="1">
      <alignment horizontal="left"/>
    </xf>
    <xf numFmtId="0" fontId="6" fillId="0" borderId="1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0" fillId="0" borderId="0" xfId="0" applyNumberFormat="1" applyFill="1"/>
    <xf numFmtId="2" fontId="0" fillId="5" borderId="10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3" fontId="0" fillId="0" borderId="0" xfId="0" applyNumberFormat="1" applyFill="1"/>
    <xf numFmtId="1" fontId="12" fillId="0" borderId="10" xfId="4" applyNumberFormat="1" applyFont="1" applyFill="1" applyBorder="1" applyAlignment="1">
      <alignment horizontal="left" indent="3"/>
    </xf>
    <xf numFmtId="1" fontId="12" fillId="0" borderId="10" xfId="4" applyNumberFormat="1" applyFont="1" applyFill="1" applyBorder="1" applyAlignment="1">
      <alignment horizontal="left" indent="4"/>
    </xf>
    <xf numFmtId="2" fontId="7" fillId="0" borderId="10" xfId="0" applyNumberFormat="1" applyFont="1" applyFill="1" applyBorder="1" applyAlignment="1">
      <alignment horizontal="center"/>
    </xf>
    <xf numFmtId="0" fontId="7" fillId="0" borderId="9" xfId="4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9" fillId="0" borderId="13" xfId="4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3" fillId="3" borderId="10" xfId="12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4" fillId="3" borderId="12" xfId="12" applyFont="1" applyFill="1" applyBorder="1" applyAlignment="1">
      <alignment horizontal="center" vertical="center" wrapText="1"/>
    </xf>
    <xf numFmtId="0" fontId="14" fillId="3" borderId="13" xfId="12" applyFont="1" applyFill="1" applyBorder="1" applyAlignment="1">
      <alignment horizontal="center" vertical="center" wrapText="1"/>
    </xf>
    <xf numFmtId="0" fontId="14" fillId="0" borderId="12" xfId="12" applyFont="1" applyFill="1" applyBorder="1" applyAlignment="1">
      <alignment horizontal="center" wrapText="1"/>
    </xf>
    <xf numFmtId="0" fontId="14" fillId="0" borderId="13" xfId="12" applyFont="1" applyFill="1" applyBorder="1" applyAlignment="1">
      <alignment horizontal="center" wrapText="1"/>
    </xf>
    <xf numFmtId="0" fontId="16" fillId="0" borderId="12" xfId="4" applyFont="1" applyFill="1" applyBorder="1" applyAlignment="1">
      <alignment horizontal="center" wrapText="1"/>
    </xf>
    <xf numFmtId="0" fontId="16" fillId="0" borderId="13" xfId="4" applyFont="1" applyFill="1" applyBorder="1" applyAlignment="1">
      <alignment horizontal="center" wrapText="1"/>
    </xf>
    <xf numFmtId="165" fontId="17" fillId="5" borderId="10" xfId="0" applyNumberFormat="1" applyFont="1" applyFill="1" applyBorder="1" applyAlignment="1">
      <alignment vertical="center" wrapText="1"/>
    </xf>
    <xf numFmtId="165" fontId="17" fillId="0" borderId="1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17" fillId="5" borderId="20" xfId="0" applyNumberFormat="1" applyFont="1" applyFill="1" applyBorder="1" applyAlignment="1">
      <alignment vertical="center" wrapText="1"/>
    </xf>
    <xf numFmtId="165" fontId="0" fillId="0" borderId="0" xfId="0" applyNumberFormat="1"/>
    <xf numFmtId="0" fontId="18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4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 applyProtection="1">
      <alignment horizontal="center" vertical="center" wrapText="1"/>
    </xf>
    <xf numFmtId="0" fontId="21" fillId="5" borderId="10" xfId="0" applyFont="1" applyFill="1" applyBorder="1" applyAlignment="1" applyProtection="1">
      <alignment horizontal="center" vertical="center" wrapText="1"/>
      <protection locked="0"/>
    </xf>
    <xf numFmtId="0" fontId="22" fillId="5" borderId="10" xfId="0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24" fillId="0" borderId="10" xfId="13" applyFont="1" applyFill="1" applyBorder="1" applyAlignment="1" applyProtection="1">
      <alignment horizontal="center" vertical="center" wrapText="1"/>
      <protection locked="0"/>
    </xf>
    <xf numFmtId="0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0" xfId="0" applyFont="1" applyFill="1" applyBorder="1" applyAlignment="1">
      <alignment horizontal="center" vertical="center" wrapText="1"/>
    </xf>
    <xf numFmtId="0" fontId="24" fillId="5" borderId="10" xfId="13" applyFont="1" applyFill="1" applyBorder="1" applyAlignment="1" applyProtection="1">
      <alignment horizontal="center" vertical="center" wrapText="1"/>
      <protection locked="0"/>
    </xf>
    <xf numFmtId="0" fontId="19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4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0" fontId="26" fillId="5" borderId="10" xfId="0" applyNumberFormat="1" applyFont="1" applyFill="1" applyBorder="1" applyAlignment="1" applyProtection="1">
      <alignment vertical="center" wrapText="1"/>
    </xf>
    <xf numFmtId="0" fontId="0" fillId="0" borderId="10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0" borderId="10" xfId="4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4" fillId="3" borderId="12" xfId="12" applyFont="1" applyFill="1" applyBorder="1" applyAlignment="1">
      <alignment horizontal="center" vertical="center" wrapText="1"/>
    </xf>
    <xf numFmtId="0" fontId="14" fillId="3" borderId="13" xfId="12" applyFont="1" applyFill="1" applyBorder="1" applyAlignment="1">
      <alignment horizontal="center" vertical="center" wrapText="1"/>
    </xf>
    <xf numFmtId="0" fontId="14" fillId="0" borderId="12" xfId="12" applyFont="1" applyFill="1" applyBorder="1" applyAlignment="1">
      <alignment horizontal="center" wrapText="1"/>
    </xf>
    <xf numFmtId="0" fontId="14" fillId="0" borderId="13" xfId="12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9" fillId="0" borderId="12" xfId="4" applyFont="1" applyFill="1" applyBorder="1" applyAlignment="1">
      <alignment horizontal="center" wrapText="1"/>
    </xf>
    <xf numFmtId="0" fontId="9" fillId="0" borderId="13" xfId="4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3" fillId="3" borderId="10" xfId="12" applyFont="1" applyFill="1" applyBorder="1" applyAlignment="1">
      <alignment horizontal="center" vertical="center" wrapText="1"/>
    </xf>
    <xf numFmtId="1" fontId="12" fillId="3" borderId="10" xfId="4" applyNumberFormat="1" applyFont="1" applyFill="1" applyBorder="1" applyAlignment="1">
      <alignment horizontal="left" indent="3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</cellXfs>
  <cellStyles count="14">
    <cellStyle name="Гиперссылка" xfId="13" builtinId="8"/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3" xfId="5"/>
    <cellStyle name="Обычный 4" xfId="6"/>
    <cellStyle name="Обычный 5" xfId="7"/>
    <cellStyle name="Обычный 5 2" xfId="12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87;&#1086;%20&#1087;&#1086;&#1076;&#1072;&#1085;&#1085;&#1099;&#1084;%20&#1079;&#1072;&#1103;&#1074;&#1082;&#1072;&#1084;%20&#1080;%20&#1079;&#1072;&#1082;&#1083;&#1102;&#1095;&#1077;&#1085;&#1085;&#1099;&#1084;%20&#1076;&#1086;&#1075;&#1086;&#1074;&#1086;&#1088;&#1072;&#1084;%20&#1089;%20&#1087;&#1088;&#1080;&#1089;&#1086;&#1077;&#1076;&#1080;&#1085;&#1077;&#1085;&#1085;&#1086;&#1081;%20&#1084;&#1086;&#1097;&#1085;&#1086;&#1089;&#1090;&#1100;&#1102;%20&#1079;&#1072;%20&#1103;&#1085;&#1074;&#1072;&#1088;&#1100;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Ноябрь 2013г"/>
      <sheetName val="январь 2015г"/>
      <sheetName val="по 6-10"/>
      <sheetName val="по 0,4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28" Type="http://schemas.openxmlformats.org/officeDocument/2006/relationships/revisionLog" Target="revisionLog199.xml"/><Relationship Id="rId536" Type="http://schemas.openxmlformats.org/officeDocument/2006/relationships/revisionLog" Target="revisionLog207.xml"/><Relationship Id="rId515" Type="http://schemas.openxmlformats.org/officeDocument/2006/relationships/revisionLog" Target="revisionLog185.xml"/><Relationship Id="rId502" Type="http://schemas.openxmlformats.org/officeDocument/2006/relationships/revisionLog" Target="revisionLog170.xml"/><Relationship Id="rId523" Type="http://schemas.openxmlformats.org/officeDocument/2006/relationships/revisionLog" Target="revisionLog194.xml"/><Relationship Id="rId507" Type="http://schemas.openxmlformats.org/officeDocument/2006/relationships/revisionLog" Target="revisionLog176.xml"/><Relationship Id="rId549" Type="http://schemas.openxmlformats.org/officeDocument/2006/relationships/revisionLog" Target="revisionLog10.xml"/><Relationship Id="rId531" Type="http://schemas.openxmlformats.org/officeDocument/2006/relationships/revisionLog" Target="revisionLog202.xml"/><Relationship Id="rId510" Type="http://schemas.openxmlformats.org/officeDocument/2006/relationships/revisionLog" Target="revisionLog179.xml"/><Relationship Id="rId544" Type="http://schemas.openxmlformats.org/officeDocument/2006/relationships/revisionLog" Target="revisionLog5.xml"/><Relationship Id="rId552" Type="http://schemas.openxmlformats.org/officeDocument/2006/relationships/revisionLog" Target="revisionLog13.xml"/><Relationship Id="rId557" Type="http://schemas.openxmlformats.org/officeDocument/2006/relationships/revisionLog" Target="revisionLog18.xml"/><Relationship Id="rId560" Type="http://schemas.openxmlformats.org/officeDocument/2006/relationships/revisionLog" Target="revisionLog21.xml"/><Relationship Id="rId522" Type="http://schemas.openxmlformats.org/officeDocument/2006/relationships/revisionLog" Target="revisionLog193.xml"/><Relationship Id="rId514" Type="http://schemas.openxmlformats.org/officeDocument/2006/relationships/revisionLog" Target="revisionLog184.xml"/><Relationship Id="rId527" Type="http://schemas.openxmlformats.org/officeDocument/2006/relationships/revisionLog" Target="revisionLog198.xml"/><Relationship Id="rId501" Type="http://schemas.openxmlformats.org/officeDocument/2006/relationships/revisionLog" Target="revisionLog169.xml"/><Relationship Id="rId535" Type="http://schemas.openxmlformats.org/officeDocument/2006/relationships/revisionLog" Target="revisionLog206.xml"/><Relationship Id="rId530" Type="http://schemas.openxmlformats.org/officeDocument/2006/relationships/revisionLog" Target="revisionLog201.xml"/><Relationship Id="rId543" Type="http://schemas.openxmlformats.org/officeDocument/2006/relationships/revisionLog" Target="revisionLog4.xml"/><Relationship Id="rId548" Type="http://schemas.openxmlformats.org/officeDocument/2006/relationships/revisionLog" Target="revisionLog9.xml"/><Relationship Id="rId556" Type="http://schemas.openxmlformats.org/officeDocument/2006/relationships/revisionLog" Target="revisionLog17.xml"/><Relationship Id="rId551" Type="http://schemas.openxmlformats.org/officeDocument/2006/relationships/revisionLog" Target="revisionLog12.xml"/><Relationship Id="rId518" Type="http://schemas.openxmlformats.org/officeDocument/2006/relationships/revisionLog" Target="revisionLog188.xml"/><Relationship Id="rId539" Type="http://schemas.openxmlformats.org/officeDocument/2006/relationships/revisionLog" Target="revisionLog210.xml"/><Relationship Id="rId526" Type="http://schemas.openxmlformats.org/officeDocument/2006/relationships/revisionLog" Target="revisionLog197.xml"/><Relationship Id="rId505" Type="http://schemas.openxmlformats.org/officeDocument/2006/relationships/revisionLog" Target="revisionLog174.xml"/><Relationship Id="rId521" Type="http://schemas.openxmlformats.org/officeDocument/2006/relationships/revisionLog" Target="revisionLog192.xml"/><Relationship Id="rId555" Type="http://schemas.openxmlformats.org/officeDocument/2006/relationships/revisionLog" Target="revisionLog16.xml"/><Relationship Id="rId534" Type="http://schemas.openxmlformats.org/officeDocument/2006/relationships/revisionLog" Target="revisionLog205.xml"/><Relationship Id="rId513" Type="http://schemas.openxmlformats.org/officeDocument/2006/relationships/revisionLog" Target="revisionLog183.xml"/><Relationship Id="rId509" Type="http://schemas.openxmlformats.org/officeDocument/2006/relationships/revisionLog" Target="revisionLog178.xml"/><Relationship Id="rId542" Type="http://schemas.openxmlformats.org/officeDocument/2006/relationships/revisionLog" Target="revisionLog3.xml"/><Relationship Id="rId547" Type="http://schemas.openxmlformats.org/officeDocument/2006/relationships/revisionLog" Target="revisionLog8.xml"/><Relationship Id="rId550" Type="http://schemas.openxmlformats.org/officeDocument/2006/relationships/revisionLog" Target="revisionLog11.xml"/><Relationship Id="rId533" Type="http://schemas.openxmlformats.org/officeDocument/2006/relationships/revisionLog" Target="revisionLog204.xml"/><Relationship Id="rId517" Type="http://schemas.openxmlformats.org/officeDocument/2006/relationships/revisionLog" Target="revisionLog187.xml"/><Relationship Id="rId504" Type="http://schemas.openxmlformats.org/officeDocument/2006/relationships/revisionLog" Target="revisionLog173.xml"/><Relationship Id="rId559" Type="http://schemas.openxmlformats.org/officeDocument/2006/relationships/revisionLog" Target="revisionLog20.xml"/><Relationship Id="rId538" Type="http://schemas.openxmlformats.org/officeDocument/2006/relationships/revisionLog" Target="revisionLog209.xml"/><Relationship Id="rId512" Type="http://schemas.openxmlformats.org/officeDocument/2006/relationships/revisionLog" Target="revisionLog182.xml"/><Relationship Id="rId525" Type="http://schemas.openxmlformats.org/officeDocument/2006/relationships/revisionLog" Target="revisionLog196.xml"/><Relationship Id="rId546" Type="http://schemas.openxmlformats.org/officeDocument/2006/relationships/revisionLog" Target="revisionLog7.xml"/><Relationship Id="rId529" Type="http://schemas.openxmlformats.org/officeDocument/2006/relationships/revisionLog" Target="revisionLog200.xml"/><Relationship Id="rId541" Type="http://schemas.openxmlformats.org/officeDocument/2006/relationships/revisionLog" Target="revisionLog2.xml"/><Relationship Id="rId554" Type="http://schemas.openxmlformats.org/officeDocument/2006/relationships/revisionLog" Target="revisionLog15.xml"/><Relationship Id="rId516" Type="http://schemas.openxmlformats.org/officeDocument/2006/relationships/revisionLog" Target="revisionLog186.xml"/><Relationship Id="rId508" Type="http://schemas.openxmlformats.org/officeDocument/2006/relationships/revisionLog" Target="revisionLog177.xml"/><Relationship Id="rId520" Type="http://schemas.openxmlformats.org/officeDocument/2006/relationships/revisionLog" Target="revisionLog190.xml"/><Relationship Id="rId532" Type="http://schemas.openxmlformats.org/officeDocument/2006/relationships/revisionLog" Target="revisionLog203.xml"/><Relationship Id="rId511" Type="http://schemas.openxmlformats.org/officeDocument/2006/relationships/revisionLog" Target="revisionLog180.xml"/><Relationship Id="rId537" Type="http://schemas.openxmlformats.org/officeDocument/2006/relationships/revisionLog" Target="revisionLog208.xml"/><Relationship Id="rId524" Type="http://schemas.openxmlformats.org/officeDocument/2006/relationships/revisionLog" Target="revisionLog195.xml"/><Relationship Id="rId503" Type="http://schemas.openxmlformats.org/officeDocument/2006/relationships/revisionLog" Target="revisionLog172.xml"/><Relationship Id="rId558" Type="http://schemas.openxmlformats.org/officeDocument/2006/relationships/revisionLog" Target="revisionLog19.xml"/><Relationship Id="rId540" Type="http://schemas.openxmlformats.org/officeDocument/2006/relationships/revisionLog" Target="revisionLog1.xml"/><Relationship Id="rId545" Type="http://schemas.openxmlformats.org/officeDocument/2006/relationships/revisionLog" Target="revisionLog6.xml"/><Relationship Id="rId553" Type="http://schemas.openxmlformats.org/officeDocument/2006/relationships/revisionLog" Target="revisionLog14.xml"/><Relationship Id="rId561" Type="http://schemas.openxmlformats.org/officeDocument/2006/relationships/revisionLog" Target="revisionLog22.xml"/><Relationship Id="rId506" Type="http://schemas.openxmlformats.org/officeDocument/2006/relationships/revisionLog" Target="revisionLog175.xml"/><Relationship Id="rId519" Type="http://schemas.openxmlformats.org/officeDocument/2006/relationships/revisionLog" Target="revisionLog18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6130F90-8439-4583-8510-8AA3FD2FFED5}" diskRevisions="1" revisionId="34116" version="57" protected="1">
  <header guid="{5301303B-49F0-49D1-AC74-7A0B7D4091AB}" dateTime="2016-09-01T11:15:58" maxSheetId="12" userName="Гасан Муртазалиевич Магомедов" r:id="rId501" minRId="33127" maxRId="3313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93AF6279-092F-4378-BB2C-145353839680}" dateTime="2016-09-01T11:17:20" maxSheetId="12" userName="Гасан Муртазалиевич Магомедов" r:id="rId502" minRId="33139" maxRId="33142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57A27A6A-0C21-4A82-8BCD-03B7D08A5DE0}" dateTime="2016-09-01T11:19:02" maxSheetId="12" userName="Гасан Муртазалиевич Магомедов" r:id="rId503" minRId="33143" maxRId="3314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3C404A4D-D008-4C87-8999-84B842E458A1}" dateTime="2016-09-01T11:23:59" maxSheetId="12" userName="Гасан Муртазалиевич Магомедов" r:id="rId504" minRId="33147" maxRId="33163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EA3BF9D5-466D-4986-85FE-8A94FE25E75A}" dateTime="2016-09-01T12:53:41" maxSheetId="12" userName="Гасан Муртазалиевич Магомедов" r:id="rId505" minRId="33164" maxRId="33173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4049D1D6-D4DC-43CE-9DF5-B98A82F5C1F2}" dateTime="2016-09-01T13:01:52" maxSheetId="12" userName="Гасан Муртазалиевич Магомедов" r:id="rId506" minRId="33174" maxRId="33197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C9AF4E88-AC91-43C1-B419-871318F4D226}" dateTime="2016-09-01T13:08:19" maxSheetId="12" userName="Гасан Муртазалиевич Магомедов" r:id="rId507" minRId="33198" maxRId="3320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57707CD2-3956-4C86-A220-362070E46C74}" dateTime="2016-09-01T13:08:46" maxSheetId="12" userName="Гасан Муртазалиевич Магомедов" r:id="rId50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051E739B-12D6-4A79-A52F-C614281323C5}" dateTime="2016-09-01T13:12:05" maxSheetId="12" userName="Гасан Муртазалиевич Магомедов" r:id="rId509" minRId="33207" maxRId="33213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FBED5F64-CEC5-4AA5-B8A4-285783B92524}" dateTime="2016-09-01T13:12:43" maxSheetId="12" userName="Гасан Муртазалиевич Магомедов" r:id="rId510" minRId="33214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6CE8134F-DAE7-47BC-92E8-82BE8F47DEEC}" dateTime="2016-09-01T13:15:10" maxSheetId="12" userName="Гасан Муртазалиевич Магомедов" r:id="rId511" minRId="33215" maxRId="3321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D4126360-3C7C-424F-8465-539BC84E2E3E}" dateTime="2016-09-01T13:21:44" maxSheetId="12" userName="Гасан Муртазалиевич Магомедов" r:id="rId512" minRId="33219" maxRId="3323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9161227E-0831-48ED-9716-9122842A4898}" dateTime="2016-09-01T13:28:42" maxSheetId="12" userName="Гасан Муртазалиевич Магомедов" r:id="rId513" minRId="33237" maxRId="33250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8BB82FD9-7690-4707-A090-AFEC98FD6601}" dateTime="2016-09-01T13:34:57" maxSheetId="12" userName="Гасан Муртазалиевич Магомедов" r:id="rId514" minRId="33251" maxRId="33269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5582A338-87F9-4D30-B4F6-43FDC1E82D6C}" dateTime="2016-09-01T13:36:01" maxSheetId="12" userName="Гасан Муртазалиевич Магомедов" r:id="rId515" minRId="33270" maxRId="33272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6D259967-FEF8-42EB-A96F-5899EA783697}" dateTime="2016-09-01T13:37:18" maxSheetId="12" userName="Гасан Муртазалиевич Магомедов" r:id="rId516" minRId="33273" maxRId="3327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B1E59343-46FF-4229-AEC2-124D278EB2DB}" dateTime="2016-09-01T14:00:01" maxSheetId="12" userName="Гасан Муртазалиевич Магомедов" r:id="rId517" minRId="33277" maxRId="33284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97C4A63C-84C2-45E9-B986-D3A65FBB752D}" dateTime="2016-09-01T14:03:23" maxSheetId="12" userName="Гасан Муртазалиевич Магомедов" r:id="rId518" minRId="33285" maxRId="33290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71D356C6-39D3-478E-9361-5751E5B51DC6}" dateTime="2016-09-01T14:05:12" maxSheetId="12" userName="Гасан Муртазалиевич Магомедов" r:id="rId519" minRId="33291" maxRId="3329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E9D855CB-B538-4E75-91F6-7A2FE8B5E546}" dateTime="2016-09-01T14:11:21" maxSheetId="12" userName="Гасан Муртазалиевич Магомедов" r:id="rId520" minRId="33297" maxRId="33304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B4A06CFA-5D8F-4848-8E38-9859AA96193E}" dateTime="2016-09-01T14:21:35" maxSheetId="12" userName="Гасан Муртазалиевич Магомедов" r:id="rId521" minRId="33305" maxRId="33314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5C77FFF9-84C1-4023-99C8-6D4C32F3CC31}" dateTime="2016-09-01T14:26:26" maxSheetId="12" userName="Гасан Муртазалиевич Магомедов" r:id="rId522" minRId="33315" maxRId="33322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84D1AFAD-A59E-4591-9ACD-8D90CC97AFC4}" dateTime="2016-09-01T14:29:16" maxSheetId="12" userName="Гасан Муртазалиевич Магомедов" r:id="rId523" minRId="33323" maxRId="3332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277A724D-0145-45BB-88BE-F5F0FB118BA5}" dateTime="2016-09-01T14:33:07" maxSheetId="12" userName="Гасан Муртазалиевич Магомедов" r:id="rId524" minRId="33329" maxRId="3334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A13A3D33-697D-4959-8589-BA182522067F}" dateTime="2016-09-01T14:49:05" maxSheetId="12" userName="Гасан Муртазалиевич Магомедов" r:id="rId525" minRId="33347" maxRId="33377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53BCAE8D-2D86-4F70-B465-A1FA2B7B1FB0}" dateTime="2016-09-01T15:05:48" maxSheetId="12" userName="Гасан Муртазалиевич Магомедов" r:id="rId526" minRId="33378" maxRId="3340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7257E6FF-BEAC-431F-A01B-8AB6D6B0C8D4}" dateTime="2016-09-01T15:06:19" maxSheetId="12" userName="Гасан Муртазалиевич Магомедов" r:id="rId527" minRId="33407" maxRId="3340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7C4433AD-1CB6-4352-BCD9-227B881673F9}" dateTime="2016-09-01T15:08:29" maxSheetId="12" userName="Гасан Муртазалиевич Магомедов" r:id="rId528" minRId="33409" maxRId="33410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4F1E2D95-917A-49D4-BF4C-DC4C8E9917DE}" dateTime="2016-09-01T15:10:29" maxSheetId="12" userName="Гасан Муртазалиевич Магомедов" r:id="rId529" minRId="33411" maxRId="3341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6D73EB15-1CD5-4608-9D3D-0DCF3A066E50}" dateTime="2016-09-01T15:15:03" maxSheetId="12" userName="Гасан Муртазалиевич Магомедов" r:id="rId530" minRId="33417" maxRId="3342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D3E855F0-304B-4BE9-A96F-892041B1C6FD}" dateTime="2016-09-01T15:16:48" maxSheetId="12" userName="Гасан Муртазалиевич Магомедов" r:id="rId531" minRId="33429" maxRId="33430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0957FEDE-1577-4660-BE02-1297C8BF14C0}" dateTime="2016-09-01T15:22:44" maxSheetId="12" userName="Гасан Муртазалиевич Магомедов" r:id="rId532" minRId="33431" maxRId="33452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817C8BDD-247C-4E32-BE39-E379A93FC1AA}" dateTime="2016-09-01T15:25:13" maxSheetId="12" userName="Гасан Муртазалиевич Магомедов" r:id="rId533" minRId="33453" maxRId="33455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45779B3A-6EFE-418B-96C5-30F49C252576}" dateTime="2016-09-01T15:31:59" maxSheetId="12" userName="Гасан Муртазалиевич Магомедов" r:id="rId534" minRId="33463" maxRId="3346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D06B78A8-9366-4B3C-BE75-5A4A24BD082F}" dateTime="2016-09-01T15:33:18" maxSheetId="12" userName="Гасан Муртазалиевич Магомедов" r:id="rId535" minRId="33467" maxRId="33470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ED269814-7425-40E4-920E-CE32E2A9970B}" dateTime="2016-09-01T15:36:22" maxSheetId="12" userName="Гасан Муртазалиевич Магомедов" r:id="rId536" minRId="33471" maxRId="3347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94B51B62-E6A6-44F7-848C-95B2DEC0A072}" dateTime="2016-09-01T15:43:08" maxSheetId="12" userName="Гасан Муртазалиевич Магомедов" r:id="rId537" minRId="33479" maxRId="3348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EE31DB36-DE65-48EC-A3C7-9B6EF9920BB2}" dateTime="2016-09-01T15:51:14" maxSheetId="12" userName="Гасан Муртазалиевич Магомедов" r:id="rId538" minRId="33489" maxRId="3349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A769FD31-E363-4549-8DC9-91F42FAEA5E1}" dateTime="2016-09-01T16:42:35" maxSheetId="12" userName="Гасан Муртазалиевич Магомедов" r:id="rId539" minRId="33497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DDE1A541-41C2-4151-8536-88DFCD0137C3}" dateTime="2016-09-02T13:22:59" maxSheetId="12" userName="Гасан Муртазалиевич Магомедов" r:id="rId540" minRId="33498" maxRId="3350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F22BAF3B-41E0-44EC-91C6-9B30A2BDB092}" dateTime="2016-09-02T13:29:11" maxSheetId="12" userName="Гасан Муртазалиевич Магомедов" r:id="rId541" minRId="33514" maxRId="33525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C8082CBB-CA0F-4D2D-9CDC-D97C942C88F6}" dateTime="2016-09-02T13:30:00" maxSheetId="12" userName="Гасан Муртазалиевич Магомедов" r:id="rId542" minRId="33526" maxRId="33527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2A47FA61-563F-4941-B3BD-C26FB69537E0}" dateTime="2016-09-02T13:31:39" maxSheetId="12" userName="Гасан Муртазалиевич Магомедов" r:id="rId543" minRId="33528" maxRId="33531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9AF97FFE-FC17-4AFE-833A-9D0D1D4A9311}" dateTime="2016-09-02T13:34:07" maxSheetId="12" userName="Гасан Муртазалиевич Магомедов" r:id="rId544" minRId="33532" maxRId="33534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1437B0AE-2A52-4196-94FB-35C30035D84F}" dateTime="2016-09-02T13:34:32" maxSheetId="12" userName="Гасан Муртазалиевич Магомедов" r:id="rId545" minRId="33535" maxRId="3353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4A942086-8DE6-49B8-A9C7-7C71EC958C35}" dateTime="2016-09-02T13:35:31" maxSheetId="12" userName="Гасан Муртазалиевич Магомедов" r:id="rId546" minRId="33537" maxRId="3353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001E2105-864D-4E0B-B5B7-D8C397E7EF86}" dateTime="2016-09-02T13:38:01" maxSheetId="12" userName="Гасан Муртазалиевич Магомедов" r:id="rId547" minRId="33539" maxRId="3354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9B53C838-ADFC-4994-B12F-63136B793151}" dateTime="2016-09-02T13:44:37" maxSheetId="12" userName="Гасан Муртазалиевич Магомедов" r:id="rId548" minRId="33549" maxRId="3356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DE012FCD-AD77-4AD1-AC6C-A97C2268117B}" dateTime="2016-09-02T13:44:54" maxSheetId="12" userName="Гасан Муртазалиевич Магомедов" r:id="rId549" minRId="33569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EB478236-48A6-4C9F-A2A3-14793A386534}" dateTime="2016-09-02T14:19:04" maxSheetId="12" userName="Гасан Муртазалиевич Магомедов" r:id="rId550" minRId="33570" maxRId="33612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D652E650-D75C-432B-ADE0-8F3D081BCD0D}" dateTime="2016-09-02T14:19:53" maxSheetId="12" userName="Гасан Муртазалиевич Магомедов" r:id="rId551" minRId="33620" maxRId="3362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0ABF1002-D250-4CB8-B4A5-227156209D9D}" dateTime="2016-09-02T14:20:54" maxSheetId="12" userName="Гасан Муртазалиевич Магомедов" r:id="rId552" minRId="33627" maxRId="33630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BC6E256E-6978-49CE-8483-7D8BF83AC827}" dateTime="2016-09-02T14:24:46" maxSheetId="12" userName="Гасан Муртазалиевич Магомедов" r:id="rId553" minRId="33631" maxRId="33648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6098B8D0-F93B-462B-A38B-1857F2DEA384}" dateTime="2016-09-02T14:25:10" maxSheetId="12" userName="Гасан Муртазалиевич Магомедов" r:id="rId554" minRId="33649" maxRId="33650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A210D845-0F18-49A3-8213-D69A84F77DC2}" dateTime="2016-09-02T14:27:03" maxSheetId="12" userName="Гасан Муртазалиевич Магомедов" r:id="rId555" minRId="33651" maxRId="33662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F840E554-4B31-4012-BF0D-C93D5ED76732}" dateTime="2016-09-02T14:27:18" maxSheetId="12" userName="Гасан Муртазалиевич Магомедов" r:id="rId556" minRId="33663" maxRId="33664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DFE970C7-3D2D-4340-AA67-069EA43F5DED}" dateTime="2016-09-02T14:30:28" maxSheetId="12" userName="Гасан Муртазалиевич Магомедов" r:id="rId557" minRId="33665" maxRId="33680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49212AB1-CBBA-4F8E-A127-66A33CA32809}" dateTime="2016-09-02T14:33:03" maxSheetId="12" userName="Гасан Муртазалиевич Магомедов" r:id="rId558" minRId="33681" maxRId="33695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B153DA19-840B-4B7E-BDED-6F7549C19FE5}" dateTime="2016-09-02T15:07:56" maxSheetId="12" userName="Гасан Муртазалиевич Магомедов" r:id="rId559" minRId="33696" maxRId="33699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1F1E9927-DA62-49F0-A166-B25B6CC26F57}" dateTime="2016-09-02T15:38:08" maxSheetId="12" userName="Гасан Муртазалиевич Магомедов" r:id="rId560" minRId="33700" maxRId="34115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F6130F90-8439-4583-8510-8AA3FD2FFED5}" dateTime="2016-09-02T15:38:46" maxSheetId="12" userName="Гасан Муртазалиевич Магомедов" r:id="rId561" minRId="3411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98" sId="3" numFmtId="4">
    <nc r="H29">
      <v>1</v>
    </nc>
  </rcc>
  <rcc rId="33499" sId="3">
    <nc r="I29">
      <v>360</v>
    </nc>
  </rcc>
  <rfmt sheetId="3" sqref="H29:I29">
    <dxf>
      <fill>
        <patternFill patternType="solid">
          <bgColor rgb="FFFFFF00"/>
        </patternFill>
      </fill>
    </dxf>
  </rfmt>
  <rcc rId="33500" sId="3" numFmtId="4">
    <oc r="G67">
      <v>70</v>
    </oc>
    <nc r="G67">
      <v>160</v>
    </nc>
  </rcc>
  <rfmt sheetId="3" sqref="F67:G67">
    <dxf>
      <fill>
        <patternFill patternType="solid">
          <bgColor rgb="FFFFFF00"/>
        </patternFill>
      </fill>
    </dxf>
  </rfmt>
  <rcc rId="33501" sId="3" numFmtId="4">
    <nc r="F113">
      <v>1</v>
    </nc>
  </rcc>
  <rcc rId="33502" sId="3" numFmtId="4">
    <nc r="G113">
      <v>15</v>
    </nc>
  </rcc>
  <rfmt sheetId="3" sqref="F113:G113">
    <dxf>
      <fill>
        <patternFill patternType="solid">
          <bgColor rgb="FFFFFF00"/>
        </patternFill>
      </fill>
    </dxf>
  </rfmt>
  <rcc rId="33503" sId="3" numFmtId="4">
    <oc r="F70">
      <v>3</v>
    </oc>
    <nc r="F70">
      <v>1</v>
    </nc>
  </rcc>
  <rcc rId="33504" sId="3" numFmtId="4">
    <oc r="G70">
      <v>70</v>
    </oc>
    <nc r="G70">
      <v>50</v>
    </nc>
  </rcc>
  <rfmt sheetId="3" sqref="F70:G70">
    <dxf>
      <fill>
        <patternFill patternType="solid">
          <bgColor rgb="FFFFFF00"/>
        </patternFill>
      </fill>
    </dxf>
  </rfmt>
  <rcc rId="33505" sId="3" numFmtId="4">
    <oc r="G23">
      <v>120</v>
    </oc>
    <nc r="G23">
      <v>255</v>
    </nc>
  </rcc>
  <rfmt sheetId="3" sqref="F23:G23">
    <dxf>
      <fill>
        <patternFill patternType="solid">
          <bgColor rgb="FFFFFF00"/>
        </patternFill>
      </fill>
    </dxf>
  </rfmt>
  <rcc rId="33506" sId="3">
    <oc r="G104">
      <v>383</v>
    </oc>
    <nc r="G104">
      <v>983</v>
    </nc>
  </rcc>
  <rfmt sheetId="3" sqref="F104:G104">
    <dxf>
      <fill>
        <patternFill patternType="solid">
          <bgColor rgb="FFFFFF00"/>
        </patternFill>
      </fill>
    </dxf>
  </rfmt>
  <rcv guid="{D735A0E3-67D4-4A47-94B7-B543B7FA080E}" action="delete"/>
  <rdn rId="0" localSheetId="2" customView="1" name="Z_D735A0E3_67D4_4A47_94B7_B543B7FA080E_.wvu.FilterData" hidden="1" oldHidden="1">
    <formula>'Ноябрь 2013г'!$C$21:$C$131</formula>
    <oldFormula>'Ноябрь 2013г'!$C$21:$C$131</oldFormula>
  </rdn>
  <rdn rId="0" localSheetId="1" customView="1" name="Z_D735A0E3_67D4_4A47_94B7_B543B7FA080E_.wvu.FilterData" hidden="1" oldHidden="1">
    <formula>'август 2016г'!$C$21:$C$244</formula>
    <oldFormula>'август 2016г'!$C$21:$C$244</oldFormula>
  </rdn>
  <rdn rId="0" localSheetId="3" customView="1" name="Z_D735A0E3_67D4_4A47_94B7_B543B7FA080E_.wvu.Rows" hidden="1" oldHidden="1">
    <formula>'по 6-10'!$2:$12</formula>
    <oldFormula>'по 6-10'!$2:$12</oldFormula>
  </rdn>
  <rdn rId="0" localSheetId="3" customView="1" name="Z_D735A0E3_67D4_4A47_94B7_B543B7FA080E_.wvu.FilterData" hidden="1" oldHidden="1">
    <formula>'по 6-10'!$C$21:$C$130</formula>
    <oldFormula>'по 6-10'!$C$21:$C$130</oldFormula>
  </rdn>
  <rdn rId="0" localSheetId="4" customView="1" name="Z_D735A0E3_67D4_4A47_94B7_B543B7FA080E_.wvu.Rows" hidden="1" oldHidden="1">
    <formula>'по 0,4'!$2:$12</formula>
    <oldFormula>'по 0,4'!$2:$12</oldFormula>
  </rdn>
  <rdn rId="0" localSheetId="4" customView="1" name="Z_D735A0E3_67D4_4A47_94B7_B543B7FA080E_.wvu.FilterData" hidden="1" oldHidden="1">
    <formula>'по 0,4'!$C$18:$C$127</formula>
    <oldFormula>'по 0,4'!$C$18:$C$127</oldFormula>
  </rdn>
  <rdn rId="0" localSheetId="10" customView="1" name="Z_D735A0E3_67D4_4A47_94B7_B543B7FA080E_.wvu.FilterData" hidden="1" oldHidden="1">
    <formula>Лист6!$A$1:$O$1</formula>
    <oldFormula>Лист6!$A$1:$O$1</oldFormula>
  </rdn>
  <rcv guid="{D735A0E3-67D4-4A47-94B7-B543B7FA080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14" sId="3" numFmtId="4">
    <nc r="F43">
      <v>2</v>
    </nc>
  </rcc>
  <rcc rId="33515" sId="3" numFmtId="4">
    <nc r="G43">
      <v>260</v>
    </nc>
  </rcc>
  <rfmt sheetId="3" sqref="D43:G43">
    <dxf>
      <fill>
        <patternFill patternType="solid">
          <bgColor rgb="FFFFFF00"/>
        </patternFill>
      </fill>
    </dxf>
  </rfmt>
  <rcc rId="33516" sId="3" numFmtId="4">
    <oc r="F32">
      <v>2</v>
    </oc>
    <nc r="F32">
      <v>3</v>
    </nc>
  </rcc>
  <rcc rId="33517" sId="3" numFmtId="4">
    <oc r="G32">
      <v>230</v>
    </oc>
    <nc r="G32">
      <v>295</v>
    </nc>
  </rcc>
  <rfmt sheetId="3" sqref="F32:G32">
    <dxf>
      <fill>
        <patternFill>
          <bgColor rgb="FFFFFF00"/>
        </patternFill>
      </fill>
    </dxf>
  </rfmt>
  <rfmt sheetId="3" sqref="F33:G33">
    <dxf>
      <fill>
        <patternFill>
          <bgColor rgb="FFFFFF00"/>
        </patternFill>
      </fill>
    </dxf>
  </rfmt>
  <rfmt sheetId="3" sqref="F168:G168">
    <dxf>
      <fill>
        <patternFill>
          <bgColor rgb="FFFFFF00"/>
        </patternFill>
      </fill>
    </dxf>
  </rfmt>
  <rcc rId="33518" sId="3" numFmtId="4">
    <oc r="G154">
      <v>27</v>
    </oc>
    <nc r="G154">
      <v>100</v>
    </nc>
  </rcc>
  <rfmt sheetId="3" sqref="F154:G154">
    <dxf>
      <fill>
        <patternFill patternType="solid">
          <bgColor rgb="FFFFFF00"/>
        </patternFill>
      </fill>
    </dxf>
  </rfmt>
  <rfmt sheetId="3" sqref="F153:G153">
    <dxf>
      <fill>
        <patternFill patternType="solid">
          <bgColor rgb="FFFFFF00"/>
        </patternFill>
      </fill>
    </dxf>
  </rfmt>
  <rcc rId="33519" sId="3">
    <oc r="F49">
      <v>1</v>
    </oc>
    <nc r="F49">
      <v>3</v>
    </nc>
  </rcc>
  <rcc rId="33520" sId="3">
    <oc r="G49">
      <v>15</v>
    </oc>
    <nc r="G49">
      <v>217</v>
    </nc>
  </rcc>
  <rfmt sheetId="3" sqref="F49:G49">
    <dxf>
      <fill>
        <patternFill>
          <bgColor rgb="FFFFFF00"/>
        </patternFill>
      </fill>
    </dxf>
  </rfmt>
  <rcc rId="33521" sId="3" numFmtId="4">
    <nc r="F96">
      <v>1</v>
    </nc>
  </rcc>
  <rcc rId="33522" sId="3" numFmtId="4">
    <nc r="G96">
      <v>350</v>
    </nc>
  </rcc>
  <rfmt sheetId="3" sqref="F96:G97">
    <dxf>
      <fill>
        <patternFill patternType="solid">
          <bgColor rgb="FFFFFF00"/>
        </patternFill>
      </fill>
    </dxf>
  </rfmt>
  <rcc rId="33523" sId="3" numFmtId="4">
    <oc r="E213">
      <v>200</v>
    </oc>
    <nc r="E213">
      <v>350</v>
    </nc>
  </rcc>
  <rcc rId="33524" sId="3" numFmtId="4">
    <oc r="F213">
      <v>1</v>
    </oc>
    <nc r="F213">
      <v>2</v>
    </nc>
  </rcc>
  <rcc rId="33525" sId="3" numFmtId="4">
    <oc r="G213">
      <v>25.5</v>
    </oc>
    <nc r="G213">
      <v>350</v>
    </nc>
  </rcc>
  <rfmt sheetId="3" sqref="F213:G213">
    <dxf>
      <fill>
        <patternFill patternType="solid"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26" sId="3" numFmtId="4">
    <oc r="F26">
      <v>2</v>
    </oc>
    <nc r="F26">
      <v>4</v>
    </nc>
  </rcc>
  <rcc rId="33527" sId="3" numFmtId="4">
    <oc r="G26">
      <v>165</v>
    </oc>
    <nc r="G26">
      <v>310</v>
    </nc>
  </rcc>
  <rfmt sheetId="3" sqref="F26:G26">
    <dxf>
      <fill>
        <patternFill>
          <bgColor rgb="FFFFFF0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28" sId="3" numFmtId="4">
    <oc r="G51">
      <v>63</v>
    </oc>
    <nc r="G51">
      <v>500</v>
    </nc>
  </rcc>
  <rfmt sheetId="3" sqref="F51:G51">
    <dxf>
      <fill>
        <patternFill>
          <bgColor rgb="FFFFFF00"/>
        </patternFill>
      </fill>
    </dxf>
  </rfmt>
  <rcc rId="33529" sId="3">
    <nc r="F148">
      <v>1</v>
    </nc>
  </rcc>
  <rcc rId="33530" sId="3">
    <nc r="G148">
      <v>40</v>
    </nc>
  </rcc>
  <rfmt sheetId="3" sqref="F148:G148">
    <dxf>
      <fill>
        <patternFill>
          <bgColor rgb="FFFFFF00"/>
        </patternFill>
      </fill>
    </dxf>
  </rfmt>
  <rcc rId="33531" sId="3" numFmtId="4">
    <oc r="G24">
      <v>175</v>
    </oc>
    <nc r="G24">
      <v>815</v>
    </nc>
  </rcc>
  <rfmt sheetId="3" sqref="F24:G24">
    <dxf>
      <fill>
        <patternFill>
          <bgColor rgb="FFFFFF0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114:G114">
    <dxf>
      <fill>
        <patternFill patternType="solid">
          <bgColor rgb="FFFFFF00"/>
        </patternFill>
      </fill>
    </dxf>
  </rfmt>
  <rcc rId="33532" sId="3">
    <oc r="F29">
      <v>5</v>
    </oc>
    <nc r="F29">
      <v>9</v>
    </nc>
  </rcc>
  <rcc rId="33533" sId="3">
    <oc r="G29">
      <v>480</v>
    </oc>
    <nc r="G29">
      <v>622</v>
    </nc>
  </rcc>
  <rfmt sheetId="3" sqref="F29:G29">
    <dxf>
      <fill>
        <patternFill>
          <bgColor rgb="FFFFFF00"/>
        </patternFill>
      </fill>
    </dxf>
  </rfmt>
  <rcc rId="33534" sId="4">
    <oc r="G26">
      <v>410</v>
    </oc>
    <nc r="G26">
      <v>1322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F26:G26">
    <dxf>
      <fill>
        <patternFill patternType="solid">
          <bgColor rgb="FFFFFF00"/>
        </patternFill>
      </fill>
    </dxf>
  </rfmt>
  <rcc rId="33535" sId="3">
    <oc r="F29">
      <v>9</v>
    </oc>
    <nc r="F29">
      <v>5</v>
    </nc>
  </rcc>
  <rcc rId="33536" sId="3">
    <oc r="G29">
      <v>622</v>
    </oc>
    <nc r="G29">
      <v>922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37" sId="3" numFmtId="4">
    <oc r="G31">
      <v>140</v>
    </oc>
    <nc r="G31">
      <v>250</v>
    </nc>
  </rcc>
  <rfmt sheetId="3" sqref="F31:G31">
    <dxf>
      <fill>
        <patternFill patternType="solid">
          <bgColor rgb="FFFFFF00"/>
        </patternFill>
      </fill>
    </dxf>
  </rfmt>
  <rcc rId="33538" sId="3" numFmtId="4">
    <oc r="G143">
      <v>157.19999999999999</v>
    </oc>
    <nc r="G143">
      <v>275</v>
    </nc>
  </rcc>
  <rfmt sheetId="3" sqref="F143:G143">
    <dxf>
      <fill>
        <patternFill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39" sId="3" numFmtId="4">
    <oc r="F42">
      <v>1</v>
    </oc>
    <nc r="F42">
      <v>2</v>
    </nc>
  </rcc>
  <rcc rId="33540" sId="3" numFmtId="4">
    <oc r="G42">
      <v>65</v>
    </oc>
    <nc r="G42">
      <v>265</v>
    </nc>
  </rcc>
  <rfmt sheetId="3" sqref="F42:G42">
    <dxf>
      <fill>
        <patternFill patternType="solid">
          <bgColor rgb="FFFFFF00"/>
        </patternFill>
      </fill>
    </dxf>
  </rfmt>
  <rcc rId="33541" sId="3" numFmtId="4">
    <oc r="F44">
      <v>1</v>
    </oc>
    <nc r="F44">
      <v>2</v>
    </nc>
  </rcc>
  <rcc rId="33542" sId="3" numFmtId="4">
    <oc r="G44">
      <v>15</v>
    </oc>
    <nc r="G44">
      <v>195</v>
    </nc>
  </rcc>
  <rfmt sheetId="3" sqref="F44:G44">
    <dxf>
      <fill>
        <patternFill patternType="solid">
          <bgColor rgb="FFFFFF00"/>
        </patternFill>
      </fill>
    </dxf>
  </rfmt>
  <rcc rId="33543" sId="3" numFmtId="4">
    <oc r="F52">
      <v>2</v>
    </oc>
    <nc r="F52">
      <v>3</v>
    </nc>
  </rcc>
  <rcc rId="33544" sId="3" numFmtId="4">
    <oc r="G52">
      <v>70</v>
    </oc>
    <nc r="G52">
      <v>130</v>
    </nc>
  </rcc>
  <rfmt sheetId="3" sqref="F52:G52">
    <dxf>
      <fill>
        <patternFill>
          <bgColor rgb="FFFFFF00"/>
        </patternFill>
      </fill>
    </dxf>
  </rfmt>
  <rcc rId="33545" sId="3" numFmtId="4">
    <oc r="F25">
      <v>1</v>
    </oc>
    <nc r="F25">
      <v>2</v>
    </nc>
  </rcc>
  <rcc rId="33546" sId="3" numFmtId="4">
    <oc r="G25">
      <v>70</v>
    </oc>
    <nc r="G25">
      <v>550</v>
    </nc>
  </rcc>
  <rfmt sheetId="3" sqref="F25:G25">
    <dxf>
      <fill>
        <patternFill>
          <bgColor rgb="FFFFFF00"/>
        </patternFill>
      </fill>
    </dxf>
  </rfmt>
  <rcc rId="33547" sId="4" numFmtId="4">
    <oc r="G22">
      <v>246</v>
    </oc>
    <nc r="G22">
      <f>246+577</f>
    </nc>
  </rcc>
  <rcc rId="33548" sId="4" numFmtId="4">
    <oc r="F22">
      <v>15</v>
    </oc>
    <nc r="F22">
      <v>17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F22:G22">
    <dxf>
      <fill>
        <patternFill patternType="solid">
          <bgColor rgb="FFFFFF00"/>
        </patternFill>
      </fill>
    </dxf>
  </rfmt>
  <rcc rId="33549" sId="4" numFmtId="4">
    <oc r="G138">
      <v>33</v>
    </oc>
    <nc r="G138">
      <v>60</v>
    </nc>
  </rcc>
  <rcc rId="33550" sId="4" numFmtId="4">
    <oc r="F138">
      <v>5</v>
    </oc>
    <nc r="F138">
      <v>10</v>
    </nc>
  </rcc>
  <rcc rId="33551" sId="3" numFmtId="4">
    <nc r="F141">
      <v>1</v>
    </nc>
  </rcc>
  <rcc rId="33552" sId="3" numFmtId="4">
    <nc r="G141">
      <v>40</v>
    </nc>
  </rcc>
  <rfmt sheetId="3" sqref="F141:G141">
    <dxf>
      <fill>
        <patternFill>
          <bgColor rgb="FFFFFF00"/>
        </patternFill>
      </fill>
    </dxf>
  </rfmt>
  <rcc rId="33553" sId="3" numFmtId="4">
    <nc r="F58">
      <v>1</v>
    </nc>
  </rcc>
  <rcc rId="33554" sId="3" numFmtId="4">
    <nc r="G58">
      <v>40</v>
    </nc>
  </rcc>
  <rfmt sheetId="3" sqref="F58:G58">
    <dxf>
      <fill>
        <patternFill patternType="solid">
          <bgColor rgb="FFFFFF00"/>
        </patternFill>
      </fill>
    </dxf>
  </rfmt>
  <rfmt sheetId="3" sqref="F207:G207">
    <dxf>
      <fill>
        <patternFill patternType="solid">
          <bgColor rgb="FFFFFF00"/>
        </patternFill>
      </fill>
    </dxf>
  </rfmt>
  <rfmt sheetId="3" sqref="F206:G206">
    <dxf>
      <fill>
        <patternFill patternType="solid">
          <bgColor rgb="FFFFFF00"/>
        </patternFill>
      </fill>
    </dxf>
  </rfmt>
  <rcc rId="33555" sId="3" numFmtId="4">
    <nc r="F71">
      <v>1</v>
    </nc>
  </rcc>
  <rcc rId="33556" sId="3" numFmtId="4">
    <nc r="G71">
      <v>52</v>
    </nc>
  </rcc>
  <rfmt sheetId="3" sqref="F71:G71">
    <dxf>
      <fill>
        <patternFill patternType="solid">
          <bgColor rgb="FFFFFF00"/>
        </patternFill>
      </fill>
    </dxf>
  </rfmt>
  <rfmt sheetId="3" sqref="F36:G36">
    <dxf>
      <fill>
        <patternFill>
          <bgColor rgb="FFFFFF00"/>
        </patternFill>
      </fill>
    </dxf>
  </rfmt>
  <rcc rId="33557" sId="3" numFmtId="4">
    <oc r="F28">
      <v>1</v>
    </oc>
    <nc r="F28">
      <v>3</v>
    </nc>
  </rcc>
  <rcc rId="33558" sId="3" numFmtId="4">
    <oc r="G28">
      <v>15</v>
    </oc>
    <nc r="G28">
      <v>400</v>
    </nc>
  </rcc>
  <rfmt sheetId="3" sqref="F28:G28">
    <dxf>
      <fill>
        <patternFill>
          <bgColor rgb="FFFFFF00"/>
        </patternFill>
      </fill>
    </dxf>
  </rfmt>
  <rcc rId="33559" sId="3" numFmtId="4">
    <nc r="J67">
      <v>1</v>
    </nc>
  </rcc>
  <rcc rId="33560" sId="3" numFmtId="4">
    <nc r="K67">
      <v>70</v>
    </nc>
  </rcc>
  <rcc rId="33561" sId="3" numFmtId="4">
    <nc r="J38">
      <v>2</v>
    </nc>
  </rcc>
  <rcc rId="33562" sId="3" numFmtId="4">
    <nc r="K38">
      <v>20</v>
    </nc>
  </rcc>
  <rcc rId="33563" sId="3" numFmtId="4">
    <nc r="J98">
      <v>1</v>
    </nc>
  </rcc>
  <rcc rId="33564" sId="3" numFmtId="4">
    <nc r="K98">
      <v>60</v>
    </nc>
  </rcc>
  <rcc rId="33565" sId="3" numFmtId="4">
    <nc r="J39">
      <v>1</v>
    </nc>
  </rcc>
  <rcc rId="33566" sId="3" numFmtId="4">
    <nc r="K39">
      <v>60</v>
    </nc>
  </rcc>
  <rcc rId="33567" sId="3" numFmtId="4">
    <oc r="F39">
      <v>1</v>
    </oc>
    <nc r="F39">
      <v>2</v>
    </nc>
  </rcc>
  <rcc rId="33568" sId="3" numFmtId="4">
    <oc r="G39">
      <v>30</v>
    </oc>
    <nc r="G39">
      <v>90</v>
    </nc>
  </rcc>
  <rfmt sheetId="3" sqref="F39:G39">
    <dxf>
      <fill>
        <patternFill patternType="solid">
          <bgColor rgb="FFFFFF00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69" sId="3" numFmtId="4">
    <oc r="G38">
      <v>23</v>
    </oc>
    <nc r="G38">
      <v>20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70" sId="3" numFmtId="4">
    <nc r="J70">
      <v>1</v>
    </nc>
  </rcc>
  <rcc rId="33571" sId="3" numFmtId="4">
    <nc r="K70">
      <v>15</v>
    </nc>
  </rcc>
  <rcc rId="33572" sId="3" numFmtId="4">
    <oc r="F70">
      <v>1</v>
    </oc>
    <nc r="F70">
      <v>2</v>
    </nc>
  </rcc>
  <rcc rId="33573" sId="3" numFmtId="4">
    <oc r="G70">
      <v>50</v>
    </oc>
    <nc r="G70">
      <v>65</v>
    </nc>
  </rcc>
  <rcc rId="33574" sId="3" numFmtId="4">
    <nc r="J108">
      <v>2</v>
    </nc>
  </rcc>
  <rcc rId="33575" sId="3" numFmtId="4">
    <nc r="K108">
      <v>85</v>
    </nc>
  </rcc>
  <rcc rId="33576" sId="3" numFmtId="4">
    <nc r="J46">
      <v>2</v>
    </nc>
  </rcc>
  <rcc rId="33577" sId="3" numFmtId="4">
    <nc r="K46">
      <v>90</v>
    </nc>
  </rcc>
  <rcc rId="33578" sId="3" numFmtId="4">
    <oc r="F46">
      <v>1</v>
    </oc>
    <nc r="F46">
      <v>2</v>
    </nc>
  </rcc>
  <rcc rId="33579" sId="3" numFmtId="4">
    <oc r="G46">
      <v>10</v>
    </oc>
    <nc r="G46">
      <v>90</v>
    </nc>
  </rcc>
  <rfmt sheetId="3" sqref="F232:G232">
    <dxf>
      <fill>
        <patternFill patternType="solid">
          <bgColor rgb="FF92D050"/>
        </patternFill>
      </fill>
    </dxf>
  </rfmt>
  <rcc rId="33580" sId="3" odxf="1" dxf="1" numFmtId="4">
    <nc r="J232">
      <v>1</v>
    </nc>
    <ndxf>
      <fill>
        <patternFill patternType="solid">
          <bgColor rgb="FF92D050"/>
        </patternFill>
      </fill>
    </ndxf>
  </rcc>
  <rcc rId="33581" sId="3" odxf="1" dxf="1" numFmtId="4">
    <nc r="K232">
      <v>15</v>
    </nc>
    <ndxf>
      <fill>
        <patternFill patternType="solid">
          <bgColor rgb="FF92D050"/>
        </patternFill>
      </fill>
    </ndxf>
  </rcc>
  <rcc rId="33582" sId="3" numFmtId="4">
    <nc r="J23">
      <v>2</v>
    </nc>
  </rcc>
  <rcc rId="33583" sId="3" numFmtId="4">
    <nc r="K23">
      <v>255</v>
    </nc>
  </rcc>
  <rfmt sheetId="3" sqref="J23:K23">
    <dxf>
      <fill>
        <patternFill patternType="solid">
          <bgColor rgb="FF92D050"/>
        </patternFill>
      </fill>
    </dxf>
  </rfmt>
  <rcc rId="33584" sId="3">
    <nc r="F171">
      <v>1</v>
    </nc>
  </rcc>
  <rcc rId="33585" sId="3">
    <nc r="G171">
      <v>8</v>
    </nc>
  </rcc>
  <rcc rId="33586" sId="3">
    <nc r="J171">
      <v>1</v>
    </nc>
  </rcc>
  <rcc rId="33587" sId="3">
    <nc r="K171">
      <v>8</v>
    </nc>
  </rcc>
  <rfmt sheetId="3" sqref="J171:K171">
    <dxf>
      <fill>
        <patternFill patternType="solid">
          <bgColor rgb="FF92D050"/>
        </patternFill>
      </fill>
    </dxf>
  </rfmt>
  <rcc rId="33588" sId="3" numFmtId="4">
    <nc r="J113">
      <v>1</v>
    </nc>
  </rcc>
  <rcc rId="33589" sId="3" numFmtId="4">
    <nc r="K113">
      <v>8</v>
    </nc>
  </rcc>
  <rfmt sheetId="3" sqref="J113:K113">
    <dxf>
      <fill>
        <patternFill patternType="solid">
          <bgColor rgb="FF92D050"/>
        </patternFill>
      </fill>
    </dxf>
  </rfmt>
  <rcc rId="33590" sId="3" numFmtId="4">
    <nc r="J77">
      <v>1</v>
    </nc>
  </rcc>
  <rcc rId="33591" sId="3" numFmtId="4">
    <nc r="K77">
      <v>40</v>
    </nc>
  </rcc>
  <rfmt sheetId="3" sqref="J77:K77">
    <dxf>
      <fill>
        <patternFill patternType="solid">
          <bgColor rgb="FF92D050"/>
        </patternFill>
      </fill>
    </dxf>
  </rfmt>
  <rcc rId="33592" sId="3" numFmtId="4">
    <nc r="F139">
      <v>1</v>
    </nc>
  </rcc>
  <rcc rId="33593" sId="3" numFmtId="4">
    <nc r="G139">
      <v>100</v>
    </nc>
  </rcc>
  <rcc rId="33594" sId="3" numFmtId="4">
    <nc r="J139">
      <v>1</v>
    </nc>
  </rcc>
  <rcc rId="33595" sId="3" numFmtId="4">
    <nc r="K139">
      <v>100</v>
    </nc>
  </rcc>
  <rfmt sheetId="3" sqref="J139:K139">
    <dxf>
      <fill>
        <patternFill patternType="solid">
          <bgColor rgb="FF92D050"/>
        </patternFill>
      </fill>
    </dxf>
  </rfmt>
  <rcc rId="33596" sId="3" numFmtId="4">
    <nc r="D187">
      <v>1</v>
    </nc>
  </rcc>
  <rcc rId="33597" sId="3" numFmtId="4">
    <nc r="E187">
      <v>8</v>
    </nc>
  </rcc>
  <rcc rId="33598" sId="3" numFmtId="4">
    <nc r="F187">
      <v>1</v>
    </nc>
  </rcc>
  <rcc rId="33599" sId="3" numFmtId="4">
    <nc r="G187">
      <v>8</v>
    </nc>
  </rcc>
  <rcc rId="33600" sId="3" numFmtId="4">
    <nc r="J187">
      <v>1</v>
    </nc>
  </rcc>
  <rcc rId="33601" sId="3" numFmtId="4">
    <nc r="K187">
      <v>8</v>
    </nc>
  </rcc>
  <rcc rId="33602" sId="3" numFmtId="4">
    <nc r="J32">
      <v>3</v>
    </nc>
  </rcc>
  <rcc rId="33603" sId="3" numFmtId="4">
    <nc r="K32">
      <v>240</v>
    </nc>
  </rcc>
  <rfmt sheetId="3" sqref="J32:K32">
    <dxf>
      <fill>
        <patternFill patternType="solid">
          <bgColor rgb="FF92D050"/>
        </patternFill>
      </fill>
    </dxf>
  </rfmt>
  <rcc rId="33604" sId="3" numFmtId="4">
    <nc r="J33">
      <v>3</v>
    </nc>
  </rcc>
  <rcc rId="33605" sId="3" numFmtId="4">
    <oc r="F33">
      <v>2</v>
    </oc>
    <nc r="F33">
      <v>3</v>
    </nc>
  </rcc>
  <rcc rId="33606" sId="3" numFmtId="4">
    <nc r="K33">
      <v>335</v>
    </nc>
  </rcc>
  <rcc rId="33607" sId="3" numFmtId="4">
    <oc r="G33">
      <v>105</v>
    </oc>
    <nc r="G33">
      <v>335</v>
    </nc>
  </rcc>
  <rm rId="33608" sheetId="3" source="F130:G130" destination="J130:K130" sourceSheetId="3">
    <rfmt sheetId="3" sqref="J130" start="0" length="0">
      <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30" start="0" length="0">
      <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3609" sId="3" odxf="1" dxf="1" numFmtId="4">
    <nc r="F130">
      <v>2</v>
    </nc>
    <odxf>
      <numFmt numFmtId="0" formatCode="General"/>
      <alignment horizontal="general" vertical="bottom" readingOrder="0"/>
      <border outline="0">
        <left/>
        <right/>
        <top/>
        <bottom/>
      </border>
    </odxf>
    <ndxf>
      <numFmt numFmtId="2" formatCode="0.0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10" sId="3" odxf="1" dxf="1" numFmtId="4">
    <nc r="G130">
      <v>85</v>
    </nc>
    <odxf>
      <numFmt numFmtId="0" formatCode="General"/>
      <alignment horizontal="general" vertical="bottom" readingOrder="0"/>
      <border outline="0">
        <left/>
        <right/>
        <top/>
        <bottom/>
      </border>
    </odxf>
    <ndxf>
      <numFmt numFmtId="2" formatCode="0.0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J130:K130">
    <dxf>
      <fill>
        <patternFill patternType="solid">
          <bgColor rgb="FF92D050"/>
        </patternFill>
      </fill>
    </dxf>
  </rfmt>
  <rcc rId="33611" sId="3" numFmtId="4">
    <nc r="J34">
      <v>1</v>
    </nc>
  </rcc>
  <rcc rId="33612" sId="3" numFmtId="4">
    <nc r="K34">
      <v>15</v>
    </nc>
  </rcc>
  <rfmt sheetId="3" sqref="J34:K34">
    <dxf>
      <fill>
        <patternFill patternType="solid">
          <bgColor rgb="FF92D050"/>
        </patternFill>
      </fill>
    </dxf>
  </rfmt>
  <rfmt sheetId="3" sqref="J23:K237">
    <dxf>
      <fill>
        <patternFill>
          <bgColor rgb="FF92D050"/>
        </patternFill>
      </fill>
    </dxf>
  </rfmt>
  <rfmt sheetId="3" sqref="J23:K237">
    <dxf>
      <fill>
        <patternFill>
          <bgColor theme="0"/>
        </patternFill>
      </fill>
    </dxf>
  </rfmt>
  <rcv guid="{D735A0E3-67D4-4A47-94B7-B543B7FA080E}" action="delete"/>
  <rdn rId="0" localSheetId="2" customView="1" name="Z_D735A0E3_67D4_4A47_94B7_B543B7FA080E_.wvu.FilterData" hidden="1" oldHidden="1">
    <formula>'Ноябрь 2013г'!$C$21:$C$131</formula>
    <oldFormula>'Ноябрь 2013г'!$C$21:$C$131</oldFormula>
  </rdn>
  <rdn rId="0" localSheetId="1" customView="1" name="Z_D735A0E3_67D4_4A47_94B7_B543B7FA080E_.wvu.FilterData" hidden="1" oldHidden="1">
    <formula>'август 2016г'!$C$21:$C$244</formula>
    <oldFormula>'август 2016г'!$C$21:$C$244</oldFormula>
  </rdn>
  <rdn rId="0" localSheetId="3" customView="1" name="Z_D735A0E3_67D4_4A47_94B7_B543B7FA080E_.wvu.Rows" hidden="1" oldHidden="1">
    <formula>'по 6-10'!$2:$12</formula>
    <oldFormula>'по 6-10'!$2:$12</oldFormula>
  </rdn>
  <rdn rId="0" localSheetId="3" customView="1" name="Z_D735A0E3_67D4_4A47_94B7_B543B7FA080E_.wvu.FilterData" hidden="1" oldHidden="1">
    <formula>'по 6-10'!$C$21:$C$130</formula>
    <oldFormula>'по 6-10'!$C$21:$C$130</oldFormula>
  </rdn>
  <rdn rId="0" localSheetId="4" customView="1" name="Z_D735A0E3_67D4_4A47_94B7_B543B7FA080E_.wvu.Rows" hidden="1" oldHidden="1">
    <formula>'по 0,4'!$2:$12</formula>
    <oldFormula>'по 0,4'!$2:$12</oldFormula>
  </rdn>
  <rdn rId="0" localSheetId="4" customView="1" name="Z_D735A0E3_67D4_4A47_94B7_B543B7FA080E_.wvu.FilterData" hidden="1" oldHidden="1">
    <formula>'по 0,4'!$C$18:$C$127</formula>
    <oldFormula>'по 0,4'!$C$18:$C$127</oldFormula>
  </rdn>
  <rdn rId="0" localSheetId="10" customView="1" name="Z_D735A0E3_67D4_4A47_94B7_B543B7FA080E_.wvu.FilterData" hidden="1" oldHidden="1">
    <formula>Лист6!$A$1:$O$1</formula>
    <oldFormula>Лист6!$A$1:$O$1</oldFormula>
  </rdn>
  <rcv guid="{D735A0E3-67D4-4A47-94B7-B543B7FA080E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20" sId="3" numFmtId="4">
    <oc r="K34">
      <v>15</v>
    </oc>
    <nc r="K34">
      <v>8</v>
    </nc>
  </rcc>
  <rcc rId="33621" sId="3" numFmtId="4">
    <nc r="D204">
      <v>1</v>
    </nc>
  </rcc>
  <rcc rId="33622" sId="3" numFmtId="4">
    <nc r="E204">
      <v>12</v>
    </nc>
  </rcc>
  <rcc rId="33623" sId="3" numFmtId="4">
    <nc r="F204">
      <v>1</v>
    </nc>
  </rcc>
  <rcc rId="33624" sId="3" numFmtId="4">
    <nc r="G204">
      <v>12</v>
    </nc>
  </rcc>
  <rcc rId="33625" sId="3" numFmtId="4">
    <nc r="J204">
      <v>1</v>
    </nc>
  </rcc>
  <rcc rId="33626" sId="3" numFmtId="4">
    <nc r="K204">
      <v>12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27" sId="3" numFmtId="4">
    <nc r="J107">
      <v>3</v>
    </nc>
  </rcc>
  <rcc rId="33628" sId="3" numFmtId="4">
    <nc r="K107">
      <v>53</v>
    </nc>
  </rcc>
  <rcc rId="33629" sId="3" numFmtId="4">
    <nc r="J91">
      <v>1</v>
    </nc>
  </rcc>
  <rcc rId="33630" sId="3" numFmtId="4">
    <nc r="K91">
      <v>5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31" sId="3" numFmtId="4">
    <nc r="J153">
      <v>1</v>
    </nc>
  </rcc>
  <rcc rId="33632" sId="3" numFmtId="4">
    <nc r="K153">
      <v>40</v>
    </nc>
  </rcc>
  <rcc rId="33633" sId="3" numFmtId="4">
    <nc r="K154">
      <v>27.8</v>
    </nc>
  </rcc>
  <rcc rId="33634" sId="3" numFmtId="4">
    <nc r="J154">
      <v>1</v>
    </nc>
  </rcc>
  <rcc rId="33635" sId="3" numFmtId="4">
    <nc r="J173">
      <v>1</v>
    </nc>
  </rcc>
  <rcc rId="33636" sId="3" numFmtId="4">
    <nc r="K173">
      <v>15</v>
    </nc>
  </rcc>
  <rcc rId="33637" sId="3" numFmtId="4">
    <nc r="J68">
      <v>1</v>
    </nc>
  </rcc>
  <rcc rId="33638" sId="3" numFmtId="4">
    <nc r="K68">
      <v>15</v>
    </nc>
  </rcc>
  <rcc rId="33639" sId="3" numFmtId="4">
    <nc r="J206">
      <v>2</v>
    </nc>
  </rcc>
  <rcc rId="33640" sId="3" numFmtId="4">
    <nc r="K206">
      <v>22.5</v>
    </nc>
  </rcc>
  <rcc rId="33641" sId="3" numFmtId="4">
    <nc r="J26">
      <v>2</v>
    </nc>
  </rcc>
  <rcc rId="33642" sId="3" numFmtId="4">
    <nc r="K26">
      <v>130</v>
    </nc>
  </rcc>
  <rcc rId="33643" sId="3" numFmtId="4">
    <nc r="J24">
      <v>1</v>
    </nc>
  </rcc>
  <rcc rId="33644" sId="3" numFmtId="4">
    <nc r="K24">
      <v>100</v>
    </nc>
  </rcc>
  <rcc rId="33645" sId="3" numFmtId="4">
    <nc r="J41">
      <v>1</v>
    </nc>
  </rcc>
  <rcc rId="33646" sId="3" numFmtId="4">
    <nc r="K41">
      <v>15</v>
    </nc>
  </rcc>
  <rcc rId="33647" sId="3">
    <nc r="J29">
      <v>6</v>
    </nc>
  </rcc>
  <rcc rId="33648" sId="3">
    <nc r="K29">
      <v>1086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49" sId="3" numFmtId="4">
    <nc r="J146">
      <v>1</v>
    </nc>
  </rcc>
  <rcc rId="33650" sId="3" numFmtId="4">
    <nc r="K146">
      <v>10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51" sId="3" numFmtId="4">
    <nc r="J31">
      <v>4</v>
    </nc>
  </rcc>
  <rcc rId="33652" sId="3" numFmtId="4">
    <nc r="K31">
      <v>590</v>
    </nc>
  </rcc>
  <rcc rId="33653" sId="3" numFmtId="4">
    <nc r="J35">
      <v>1</v>
    </nc>
  </rcc>
  <rcc rId="33654" sId="3" numFmtId="4">
    <nc r="K35">
      <v>5</v>
    </nc>
  </rcc>
  <rcc rId="33655" sId="3" numFmtId="4">
    <nc r="F218">
      <v>1</v>
    </nc>
  </rcc>
  <rcc rId="33656" sId="3" numFmtId="4">
    <nc r="G218">
      <v>100</v>
    </nc>
  </rcc>
  <rcc rId="33657" sId="3" numFmtId="4">
    <nc r="J218">
      <v>1</v>
    </nc>
  </rcc>
  <rcc rId="33658" sId="3" numFmtId="4">
    <nc r="K218">
      <v>100</v>
    </nc>
  </rcc>
  <rcc rId="33659" sId="3" numFmtId="4">
    <nc r="J123">
      <v>2</v>
    </nc>
  </rcc>
  <rcc rId="33660" sId="3" numFmtId="4">
    <nc r="K123">
      <v>60</v>
    </nc>
  </rcc>
  <rcc rId="33661" sId="3" numFmtId="4">
    <oc r="F123">
      <v>1</v>
    </oc>
    <nc r="F123">
      <v>2</v>
    </nc>
  </rcc>
  <rcc rId="33662" sId="3" numFmtId="4">
    <oc r="G123">
      <v>40</v>
    </oc>
    <nc r="G123">
      <v>60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63" sId="3" numFmtId="4">
    <nc r="J143">
      <v>1</v>
    </nc>
  </rcc>
  <rcc rId="33664" sId="3" numFmtId="4">
    <nc r="K143">
      <v>15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65" sId="3" numFmtId="4">
    <nc r="J138">
      <v>1</v>
    </nc>
  </rcc>
  <rcc rId="33666" sId="3" numFmtId="4">
    <nc r="K138">
      <v>10</v>
    </nc>
  </rcc>
  <rcc rId="33667" sId="3" numFmtId="4">
    <nc r="J44">
      <v>3</v>
    </nc>
  </rcc>
  <rcc rId="33668" sId="3" numFmtId="4">
    <nc r="K44">
      <v>45</v>
    </nc>
  </rcc>
  <rcc rId="33669" sId="3" numFmtId="4">
    <nc r="J167">
      <v>2</v>
    </nc>
  </rcc>
  <rcc rId="33670" sId="3" numFmtId="4">
    <nc r="K167">
      <v>18</v>
    </nc>
  </rcc>
  <rcc rId="33671" sId="3" numFmtId="4">
    <nc r="J81">
      <v>2</v>
    </nc>
  </rcc>
  <rcc rId="33672" sId="3" numFmtId="4">
    <nc r="K81">
      <v>30</v>
    </nc>
  </rcc>
  <rcc rId="33673" sId="3" numFmtId="4">
    <nc r="J52">
      <v>2</v>
    </nc>
  </rcc>
  <rcc rId="33674" sId="3" numFmtId="4">
    <nc r="K52">
      <v>100</v>
    </nc>
  </rcc>
  <rcc rId="33675" sId="3" numFmtId="4">
    <nc r="J176">
      <v>1</v>
    </nc>
  </rcc>
  <rcc rId="33676" sId="3" numFmtId="4">
    <nc r="K176">
      <v>10</v>
    </nc>
  </rcc>
  <rcc rId="33677" sId="3" numFmtId="4">
    <nc r="J141">
      <v>1</v>
    </nc>
  </rcc>
  <rcc rId="33678" sId="3" numFmtId="4">
    <nc r="K141">
      <v>200</v>
    </nc>
  </rcc>
  <rcc rId="33679" sId="3" numFmtId="4">
    <oc r="F141">
      <v>1</v>
    </oc>
    <nc r="F141">
      <v>2</v>
    </nc>
  </rcc>
  <rcc rId="33680" sId="3" numFmtId="4">
    <oc r="G141">
      <v>40</v>
    </oc>
    <nc r="G141">
      <v>240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81" sId="3">
    <nc r="J137">
      <v>1</v>
    </nc>
  </rcc>
  <rcc rId="33682" sId="3">
    <nc r="K137">
      <v>15</v>
    </nc>
  </rcc>
  <rcc rId="33683" sId="3" numFmtId="4">
    <oc r="G60">
      <v>13</v>
    </oc>
    <nc r="G60">
      <v>12</v>
    </nc>
  </rcc>
  <rcc rId="33684" sId="3" numFmtId="4">
    <nc r="J60">
      <v>2</v>
    </nc>
  </rcc>
  <rcc rId="33685" sId="3" numFmtId="4">
    <nc r="K60">
      <v>54</v>
    </nc>
  </rcc>
  <rcc rId="33686" sId="3">
    <nc r="J36">
      <v>2</v>
    </nc>
  </rcc>
  <rcc rId="33687" sId="3">
    <nc r="K36">
      <v>140</v>
    </nc>
  </rcc>
  <rcc rId="33688" sId="3" numFmtId="4">
    <nc r="J223">
      <v>1</v>
    </nc>
  </rcc>
  <rcc rId="33689" sId="3" numFmtId="4">
    <nc r="K223">
      <v>5</v>
    </nc>
  </rcc>
  <rcc rId="33690" sId="3" numFmtId="4">
    <nc r="J66">
      <v>2</v>
    </nc>
  </rcc>
  <rcc rId="33691" sId="3" numFmtId="4">
    <nc r="K66">
      <v>170</v>
    </nc>
  </rcc>
  <rcc rId="33692" sId="3" numFmtId="4">
    <oc r="F66">
      <v>1</v>
    </oc>
    <nc r="F66">
      <v>2</v>
    </nc>
  </rcc>
  <rcc rId="33693" sId="3" numFmtId="4">
    <oc r="G66">
      <v>30</v>
    </oc>
    <nc r="G66">
      <v>140</v>
    </nc>
  </rcc>
  <rcc rId="33694" sId="3" numFmtId="4">
    <nc r="J28">
      <v>2</v>
    </nc>
  </rcc>
  <rcc rId="33695" sId="3" numFmtId="4">
    <nc r="K28">
      <v>125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96" sId="3" numFmtId="4">
    <nc r="J104">
      <v>1</v>
    </nc>
  </rcc>
  <rcc rId="33697" sId="3" numFmtId="4">
    <nc r="K104">
      <v>8</v>
    </nc>
  </rcc>
  <rfmt sheetId="3" sqref="F231:G234">
    <dxf>
      <fill>
        <patternFill>
          <bgColor theme="0"/>
        </patternFill>
      </fill>
    </dxf>
  </rfmt>
  <rcc rId="33698" sId="3" numFmtId="4">
    <oc r="F67">
      <v>1</v>
    </oc>
    <nc r="F67">
      <v>2</v>
    </nc>
  </rcc>
  <rcc rId="33699" sId="3" numFmtId="4">
    <oc r="G67">
      <v>160</v>
    </oc>
    <nc r="G67">
      <v>230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00" sId="1">
    <oc r="H23">
      <f>'по 6-10'!H23+'по 0,4'!H20</f>
    </oc>
    <nc r="H23">
      <f>'по 6-10'!H23+'по 0,4'!H20</f>
    </nc>
  </rcc>
  <rcc rId="33701" sId="1">
    <oc r="I23">
      <f>'по 6-10'!I23+'по 0,4'!I20</f>
    </oc>
    <nc r="I23">
      <f>'по 6-10'!I23+'по 0,4'!I20</f>
    </nc>
  </rcc>
  <rcc rId="33702" sId="1">
    <oc r="J2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0,4'!J20</f>
    </oc>
    <nc r="J23">
      <f>'по 6-10'!J23+'по 0,4'!J20</f>
    </nc>
  </rcc>
  <rcc rId="33703" sId="1">
    <oc r="K2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0,4'!K20</f>
    </oc>
    <nc r="K23">
      <f>'по 6-10'!K23+'по 0,4'!K20</f>
    </nc>
  </rcc>
  <rcc rId="33704" sId="1">
    <oc r="J2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</f>
    </oc>
    <nc r="J24">
      <f>'по 6-10'!J24+'по 0,4'!J21</f>
    </nc>
  </rcc>
  <rcc rId="33705" sId="1">
    <oc r="K2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</f>
    </oc>
    <nc r="K24">
      <f>'по 6-10'!K24+'по 0,4'!K21</f>
    </nc>
  </rcc>
  <rcc rId="33706" sId="1">
    <oc r="J2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</f>
    </oc>
    <nc r="J25">
      <f>'по 6-10'!J25+'по 0,4'!J22</f>
    </nc>
  </rcc>
  <rcc rId="33707" sId="1">
    <oc r="K2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</f>
    </oc>
    <nc r="K25">
      <f>'по 6-10'!K25+'по 0,4'!K22</f>
    </nc>
  </rcc>
  <rcc rId="33708" sId="1">
    <oc r="J2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</f>
    </oc>
    <nc r="J26">
      <f>'по 6-10'!J26+'по 0,4'!J23</f>
    </nc>
  </rcc>
  <rcc rId="33709" sId="1">
    <oc r="K2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</f>
    </oc>
    <nc r="K26">
      <f>'по 6-10'!K26+'по 0,4'!K23</f>
    </nc>
  </rcc>
  <rcc rId="33710" sId="1">
    <oc r="J2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0,4'!J24</f>
    </oc>
    <nc r="J27">
      <f>'по 6-10'!J27+'по 0,4'!J24</f>
    </nc>
  </rcc>
  <rcc rId="33711" sId="1">
    <oc r="K2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0,4'!K24</f>
    </oc>
    <nc r="K27">
      <f>'по 6-10'!K27+'по 0,4'!K24</f>
    </nc>
  </rcc>
  <rcc rId="33712" sId="1">
    <oc r="J2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0,4'!J25</f>
    </oc>
    <nc r="J28">
      <f>'по 6-10'!J28+'по 0,4'!J25</f>
    </nc>
  </rcc>
  <rcc rId="33713" sId="1">
    <oc r="K2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0,4'!K25</f>
    </oc>
    <nc r="K28">
      <f>'по 6-10'!K28+'по 0,4'!K25</f>
    </nc>
  </rcc>
  <rcc rId="33714" sId="1">
    <oc r="J2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0,4'!J26</f>
    </oc>
    <nc r="J29">
      <f>'по 6-10'!J29+'по 0,4'!J26</f>
    </nc>
  </rcc>
  <rcc rId="33715" sId="1">
    <oc r="K2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0,4'!K26</f>
    </oc>
    <nc r="K29">
      <f>'по 6-10'!K29+'по 0,4'!K26</f>
    </nc>
  </rcc>
  <rcc rId="33716" sId="1">
    <oc r="J3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0,4'!J27</f>
    </oc>
    <nc r="J30">
      <f>'по 6-10'!J30+'по 0,4'!J27</f>
    </nc>
  </rcc>
  <rcc rId="33717" sId="1">
    <oc r="K3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0,4'!K27</f>
    </oc>
    <nc r="K30">
      <f>'по 6-10'!K30+'по 0,4'!K27</f>
    </nc>
  </rcc>
  <rcc rId="33718" sId="1">
    <oc r="J3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0,4'!J28</f>
    </oc>
    <nc r="J31">
      <f>'по 6-10'!J31+'по 0,4'!J28</f>
    </nc>
  </rcc>
  <rcc rId="33719" sId="1">
    <oc r="K3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0,4'!K28</f>
    </oc>
    <nc r="K31">
      <f>'по 6-10'!K31+'по 0,4'!K28</f>
    </nc>
  </rcc>
  <rcc rId="33720" sId="1">
    <oc r="J3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0,4'!J29</f>
    </oc>
    <nc r="J32">
      <f>'по 6-10'!J32+'по 0,4'!J29</f>
    </nc>
  </rcc>
  <rcc rId="33721" sId="1">
    <oc r="K3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0,4'!K29</f>
    </oc>
    <nc r="K32">
      <f>'по 6-10'!K32+'по 0,4'!K29</f>
    </nc>
  </rcc>
  <rcc rId="33722" sId="1">
    <oc r="J3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0,4'!J30</f>
    </oc>
    <nc r="J33">
      <f>'по 6-10'!J33+'по 0,4'!J30</f>
    </nc>
  </rcc>
  <rcc rId="33723" sId="1">
    <oc r="K3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0,4'!K30</f>
    </oc>
    <nc r="K33">
      <f>'по 6-10'!K33+'по 0,4'!K30</f>
    </nc>
  </rcc>
  <rcc rId="33724" sId="1">
    <oc r="J3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0,4'!J31</f>
    </oc>
    <nc r="J34">
      <f>'по 6-10'!J34+'по 0,4'!J31</f>
    </nc>
  </rcc>
  <rcc rId="33725" sId="1">
    <oc r="K3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0,4'!K31</f>
    </oc>
    <nc r="K34">
      <f>'по 6-10'!K34+'по 0,4'!K31</f>
    </nc>
  </rcc>
  <rcc rId="33726" sId="1">
    <oc r="J3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0,4'!J32</f>
    </oc>
    <nc r="J35">
      <f>'по 6-10'!J35+'по 0,4'!J32</f>
    </nc>
  </rcc>
  <rcc rId="33727" sId="1">
    <oc r="K3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0,4'!K32</f>
    </oc>
    <nc r="K35">
      <f>'по 6-10'!K35+'по 0,4'!K32</f>
    </nc>
  </rcc>
  <rcc rId="33728" sId="1">
    <oc r="J3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0,4'!J33</f>
    </oc>
    <nc r="J36">
      <f>'по 6-10'!J36+'по 0,4'!J33</f>
    </nc>
  </rcc>
  <rcc rId="33729" sId="1">
    <oc r="K3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0,4'!K33</f>
    </oc>
    <nc r="K36">
      <f>'по 6-10'!K36+'по 0,4'!K33</f>
    </nc>
  </rcc>
  <rcc rId="33730" sId="1">
    <oc r="J3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0,4'!J34</f>
    </oc>
    <nc r="J37">
      <f>'по 6-10'!J37+'по 0,4'!J34</f>
    </nc>
  </rcc>
  <rcc rId="33731" sId="1">
    <oc r="K3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0,4'!K34</f>
    </oc>
    <nc r="K37">
      <f>'по 6-10'!K37+'по 0,4'!K34</f>
    </nc>
  </rcc>
  <rcc rId="33732" sId="1">
    <oc r="J3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0,4'!J35</f>
    </oc>
    <nc r="J38">
      <f>'по 6-10'!J38+'по 0,4'!J35</f>
    </nc>
  </rcc>
  <rcc rId="33733" sId="1">
    <oc r="K3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0,4'!K35</f>
    </oc>
    <nc r="K38">
      <f>'по 6-10'!K38+'по 0,4'!K35</f>
    </nc>
  </rcc>
  <rcc rId="33734" sId="1">
    <oc r="J3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6-10'!J39+'C:\Users\magomedov-gm\Desktop\ГАС\ОТЧЕТЫ\Прил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0,4'!J36</f>
    </oc>
    <nc r="J39">
      <f>'по 6-10'!J39+'по 0,4'!J36</f>
    </nc>
  </rcc>
  <rcc rId="33735" sId="1">
    <oc r="K3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6-10'!K39+'C:\Users\magomedov-gm\Desktop\ГАС\ОТЧЕТЫ\Прил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0,4'!K36</f>
    </oc>
    <nc r="K39">
      <f>'по 6-10'!K39+'по 0,4'!K36</f>
    </nc>
  </rcc>
  <rcc rId="33736" sId="1">
    <oc r="J4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0,4'!J37</f>
    </oc>
    <nc r="J40">
      <f>'по 6-10'!J40+'по 0,4'!J37</f>
    </nc>
  </rcc>
  <rcc rId="33737" sId="1">
    <oc r="K4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0,4'!K37</f>
    </oc>
    <nc r="K40">
      <f>'по 6-10'!K40+'по 0,4'!K37</f>
    </nc>
  </rcc>
  <rcc rId="33738" sId="1">
    <oc r="J4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0,4'!J38</f>
    </oc>
    <nc r="J41">
      <f>'по 6-10'!J41+'по 0,4'!J38</f>
    </nc>
  </rcc>
  <rcc rId="33739" sId="1">
    <oc r="K4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0,4'!K38</f>
    </oc>
    <nc r="K41">
      <f>'по 6-10'!K41+'по 0,4'!K38</f>
    </nc>
  </rcc>
  <rcc rId="33740" sId="1">
    <oc r="J4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0,4'!J39</f>
    </oc>
    <nc r="J42">
      <f>'по 6-10'!J42+'по 0,4'!J39</f>
    </nc>
  </rcc>
  <rcc rId="33741" sId="1">
    <oc r="K4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0,4'!K39</f>
    </oc>
    <nc r="K42">
      <f>'по 6-10'!K42+'по 0,4'!K39</f>
    </nc>
  </rcc>
  <rcc rId="33742" sId="1">
    <oc r="J4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0,4'!J40</f>
    </oc>
    <nc r="J43">
      <f>'по 6-10'!J43+'по 0,4'!J40</f>
    </nc>
  </rcc>
  <rcc rId="33743" sId="1">
    <oc r="K4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0,4'!K40</f>
    </oc>
    <nc r="K43">
      <f>'по 6-10'!K43+'по 0,4'!K40</f>
    </nc>
  </rcc>
  <rcc rId="33744" sId="1">
    <oc r="J4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0,4'!J41</f>
    </oc>
    <nc r="J44">
      <f>'по 6-10'!J44+'по 0,4'!J41</f>
    </nc>
  </rcc>
  <rcc rId="33745" sId="1">
    <oc r="K4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0,4'!K41</f>
    </oc>
    <nc r="K44">
      <f>'по 6-10'!K44+'по 0,4'!K41</f>
    </nc>
  </rcc>
  <rcc rId="33746" sId="1">
    <oc r="J4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0,4'!J42</f>
    </oc>
    <nc r="J45">
      <f>'по 6-10'!J45+'по 0,4'!J42</f>
    </nc>
  </rcc>
  <rcc rId="33747" sId="1">
    <oc r="K4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0,4'!K42</f>
    </oc>
    <nc r="K45">
      <f>'по 6-10'!K45+'по 0,4'!K42</f>
    </nc>
  </rcc>
  <rcc rId="33748" sId="1">
    <oc r="J4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0,4'!J43</f>
    </oc>
    <nc r="J46">
      <f>'по 6-10'!J46+'по 0,4'!J43</f>
    </nc>
  </rcc>
  <rcc rId="33749" sId="1">
    <oc r="K4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0,4'!K43</f>
    </oc>
    <nc r="K46">
      <f>'по 6-10'!K46+'по 0,4'!K43</f>
    </nc>
  </rcc>
  <rcc rId="33750" sId="1">
    <oc r="J4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0,4'!J44</f>
    </oc>
    <nc r="J47">
      <f>'по 6-10'!J47+'по 0,4'!J44</f>
    </nc>
  </rcc>
  <rcc rId="33751" sId="1">
    <oc r="K4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0,4'!K44</f>
    </oc>
    <nc r="K47">
      <f>'по 6-10'!K47+'по 0,4'!K44</f>
    </nc>
  </rcc>
  <rcc rId="33752" sId="1">
    <oc r="J4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0,4'!J45</f>
    </oc>
    <nc r="J48">
      <f>'по 6-10'!J48+'по 0,4'!J45</f>
    </nc>
  </rcc>
  <rcc rId="33753" sId="1">
    <oc r="K4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0,4'!K45</f>
    </oc>
    <nc r="K48">
      <f>'по 6-10'!K48+'по 0,4'!K45</f>
    </nc>
  </rcc>
  <rcc rId="33754" sId="1">
    <oc r="J4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6-10'!J49+'C:\Users\magomedov-gm\Desktop\ГАС\ОТЧЕТЫ\Прил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0,4'!J46</f>
    </oc>
    <nc r="J49">
      <f>'по 6-10'!J49+'по 0,4'!J46</f>
    </nc>
  </rcc>
  <rcc rId="33755" sId="1">
    <oc r="K4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6-10'!K49+'C:\Users\magomedov-gm\Desktop\ГАС\ОТЧЕТЫ\Прил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0,4'!K46</f>
    </oc>
    <nc r="K49">
      <f>'по 6-10'!K49+'по 0,4'!K46</f>
    </nc>
  </rcc>
  <rcc rId="33756" sId="1">
    <oc r="J5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0,4'!J47</f>
    </oc>
    <nc r="J50">
      <f>'по 6-10'!J50+'по 0,4'!J47</f>
    </nc>
  </rcc>
  <rcc rId="33757" sId="1">
    <oc r="K5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0,4'!K47</f>
    </oc>
    <nc r="K50">
      <f>'по 6-10'!K50+'по 0,4'!K47</f>
    </nc>
  </rcc>
  <rcc rId="33758" sId="1">
    <oc r="J5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0,4'!J48</f>
    </oc>
    <nc r="J51">
      <f>'по 6-10'!J51+'по 0,4'!J48</f>
    </nc>
  </rcc>
  <rcc rId="33759" sId="1">
    <oc r="K5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0,4'!K48</f>
    </oc>
    <nc r="K51">
      <f>'по 6-10'!K51+'по 0,4'!K48</f>
    </nc>
  </rcc>
  <rcc rId="33760" sId="1">
    <oc r="J5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0,4'!J49</f>
    </oc>
    <nc r="J52">
      <f>'по 6-10'!J52+'по 0,4'!J49</f>
    </nc>
  </rcc>
  <rcc rId="33761" sId="1">
    <oc r="K5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0,4'!K49</f>
    </oc>
    <nc r="K52">
      <f>'по 6-10'!K52+'по 0,4'!K49</f>
    </nc>
  </rcc>
  <rcc rId="33762" sId="1">
    <oc r="J5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0,4'!J50</f>
    </oc>
    <nc r="J53">
      <f>'по 6-10'!J53+'по 0,4'!J50</f>
    </nc>
  </rcc>
  <rcc rId="33763" sId="1">
    <oc r="K5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0,4'!K50</f>
    </oc>
    <nc r="K53">
      <f>'по 6-10'!K53+'по 0,4'!K50</f>
    </nc>
  </rcc>
  <rcc rId="33764" sId="1">
    <oc r="J5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0,4'!J51</f>
    </oc>
    <nc r="J54">
      <f>'по 6-10'!J54+'по 0,4'!J51</f>
    </nc>
  </rcc>
  <rcc rId="33765" sId="1">
    <oc r="K5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0,4'!K51</f>
    </oc>
    <nc r="K54">
      <f>'по 6-10'!K54+'по 0,4'!K51</f>
    </nc>
  </rcc>
  <rcc rId="33766" sId="1">
    <oc r="J5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0,4'!J52</f>
    </oc>
    <nc r="J55">
      <f>'по 6-10'!J55+'по 0,4'!J52</f>
    </nc>
  </rcc>
  <rcc rId="33767" sId="1">
    <oc r="K5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0,4'!K52</f>
    </oc>
    <nc r="K55">
      <f>'по 6-10'!K55+'по 0,4'!K52</f>
    </nc>
  </rcc>
  <rcc rId="33768" sId="1">
    <oc r="J5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0,4'!J53</f>
    </oc>
    <nc r="J56">
      <f>'по 6-10'!J56+'по 0,4'!J53</f>
    </nc>
  </rcc>
  <rcc rId="33769" sId="1">
    <oc r="K5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0,4'!K53</f>
    </oc>
    <nc r="K56">
      <f>'по 6-10'!K56+'по 0,4'!K53</f>
    </nc>
  </rcc>
  <rcc rId="33770" sId="1">
    <oc r="J5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0,4'!J54</f>
    </oc>
    <nc r="J57">
      <f>'по 6-10'!J57+'по 0,4'!J54</f>
    </nc>
  </rcc>
  <rcc rId="33771" sId="1">
    <oc r="K5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0,4'!K54</f>
    </oc>
    <nc r="K57">
      <f>'по 6-10'!K57+'по 0,4'!K54</f>
    </nc>
  </rcc>
  <rcc rId="33772" sId="1">
    <oc r="J5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0,4'!J55</f>
    </oc>
    <nc r="J58">
      <f>'по 6-10'!J58+'по 0,4'!J55</f>
    </nc>
  </rcc>
  <rcc rId="33773" sId="1">
    <oc r="K5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0,4'!K55</f>
    </oc>
    <nc r="K58">
      <f>'по 6-10'!K58+'по 0,4'!K55</f>
    </nc>
  </rcc>
  <rcc rId="33774" sId="1">
    <oc r="J5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6-10'!J59+'C:\Users\magomedov-gm\Desktop\ГАС\ОТЧЕТЫ\Прил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0,4'!J56</f>
    </oc>
    <nc r="J59">
      <f>'по 6-10'!J59+'по 0,4'!J56</f>
    </nc>
  </rcc>
  <rcc rId="33775" sId="1">
    <oc r="K5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6-10'!K59+'C:\Users\magomedov-gm\Desktop\ГАС\ОТЧЕТЫ\Прил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0,4'!K56</f>
    </oc>
    <nc r="K59">
      <f>'по 6-10'!K59+'по 0,4'!K56</f>
    </nc>
  </rcc>
  <rcc rId="33776" sId="1">
    <oc r="J6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6-10'!J60+'C:\Users\magomedov-gm\Desktop\ГАС\ОТЧЕТЫ\Прил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0,4'!J57</f>
    </oc>
    <nc r="J60">
      <f>'по 6-10'!J60+'по 0,4'!J57</f>
    </nc>
  </rcc>
  <rcc rId="33777" sId="1">
    <oc r="K6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6-10'!K60+'C:\Users\magomedov-gm\Desktop\ГАС\ОТЧЕТЫ\Прил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0,4'!K57</f>
    </oc>
    <nc r="K60">
      <f>'по 6-10'!K60+'по 0,4'!K57</f>
    </nc>
  </rcc>
  <rcc rId="33778" sId="1">
    <oc r="J6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6-10'!J61+'C:\Users\magomedov-gm\Desktop\ГАС\ОТЧЕТЫ\Прил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0,4'!J58</f>
    </oc>
    <nc r="J61">
      <f>'по 6-10'!J61+'по 0,4'!J58</f>
    </nc>
  </rcc>
  <rcc rId="33779" sId="1">
    <oc r="K6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6-10'!K61+'C:\Users\magomedov-gm\Desktop\ГАС\ОТЧЕТЫ\Прил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0,4'!K58</f>
    </oc>
    <nc r="K61">
      <f>'по 6-10'!K61+'по 0,4'!K58</f>
    </nc>
  </rcc>
  <rcc rId="33780" sId="1">
    <oc r="J6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6-10'!J62+'C:\Users\magomedov-gm\Desktop\ГАС\ОТЧЕТЫ\Прил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0,4'!J59</f>
    </oc>
    <nc r="J62">
      <f>'по 6-10'!J62+'по 0,4'!J59</f>
    </nc>
  </rcc>
  <rcc rId="33781" sId="1">
    <oc r="K6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6-10'!K62+'C:\Users\magomedov-gm\Desktop\ГАС\ОТЧЕТЫ\Прил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0,4'!K59</f>
    </oc>
    <nc r="K62">
      <f>'по 6-10'!K62+'по 0,4'!K59</f>
    </nc>
  </rcc>
  <rcc rId="33782" sId="1">
    <oc r="J6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6-10'!J63+'C:\Users\magomedov-gm\Desktop\ГАС\ОТЧЕТЫ\Прил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0,4'!J60</f>
    </oc>
    <nc r="J63">
      <f>'по 6-10'!J63+'по 0,4'!J60</f>
    </nc>
  </rcc>
  <rcc rId="33783" sId="1">
    <oc r="K6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6-10'!K63+'C:\Users\magomedov-gm\Desktop\ГАС\ОТЧЕТЫ\Прил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0,4'!K60</f>
    </oc>
    <nc r="K63">
      <f>'по 6-10'!K63+'по 0,4'!K60</f>
    </nc>
  </rcc>
  <rcc rId="33784" sId="1">
    <oc r="J6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6-10'!J66+'C:\Users\magomedov-gm\Desktop\ГАС\ОТЧЕТЫ\Прил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0,4'!J63</f>
    </oc>
    <nc r="J66">
      <f>'по 6-10'!J66+'по 0,4'!J63</f>
    </nc>
  </rcc>
  <rcc rId="33785" sId="1">
    <oc r="K6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6-10'!K66+'C:\Users\magomedov-gm\Desktop\ГАС\ОТЧЕТЫ\Прил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0,4'!K63</f>
    </oc>
    <nc r="K66">
      <f>'по 6-10'!K66+'по 0,4'!K63</f>
    </nc>
  </rcc>
  <rcc rId="33786" sId="1">
    <oc r="J6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6-10'!J67+'C:\Users\magomedov-gm\Desktop\ГАС\ОТЧЕТЫ\Прил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0,4'!J64</f>
    </oc>
    <nc r="J67">
      <f>'по 6-10'!J67+'по 0,4'!J64</f>
    </nc>
  </rcc>
  <rcc rId="33787" sId="1">
    <oc r="K6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6-10'!K67+'C:\Users\magomedov-gm\Desktop\ГАС\ОТЧЕТЫ\Прил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0,4'!K64</f>
    </oc>
    <nc r="K67">
      <f>'по 6-10'!K67+'по 0,4'!K64</f>
    </nc>
  </rcc>
  <rcc rId="33788" sId="1">
    <oc r="J6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6-10'!J68+'C:\Users\magomedov-gm\Desktop\ГАС\ОТЧЕТЫ\Прил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0,4'!J65</f>
    </oc>
    <nc r="J68">
      <f>'по 6-10'!J68+'по 0,4'!J65</f>
    </nc>
  </rcc>
  <rcc rId="33789" sId="1">
    <oc r="K6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6-10'!K68+'C:\Users\magomedov-gm\Desktop\ГАС\ОТЧЕТЫ\Прил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0,4'!K65</f>
    </oc>
    <nc r="K68">
      <f>'по 6-10'!K68+'по 0,4'!K65</f>
    </nc>
  </rcc>
  <rcc rId="33790" sId="1">
    <oc r="J6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6-10'!J69+'C:\Users\magomedov-gm\Desktop\ГАС\ОТЧЕТЫ\Прил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0,4'!J66</f>
    </oc>
    <nc r="J69">
      <f>'по 6-10'!J69+'по 0,4'!J66</f>
    </nc>
  </rcc>
  <rcc rId="33791" sId="1">
    <oc r="K6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6-10'!K69+'C:\Users\magomedov-gm\Desktop\ГАС\ОТЧЕТЫ\Прил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0,4'!K66</f>
    </oc>
    <nc r="K69">
      <f>'по 6-10'!K69+'по 0,4'!K66</f>
    </nc>
  </rcc>
  <rcc rId="33792" sId="1">
    <oc r="J7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0,4'!J67</f>
    </oc>
    <nc r="J70">
      <f>'по 6-10'!J70+'по 0,4'!J67</f>
    </nc>
  </rcc>
  <rcc rId="33793" sId="1">
    <oc r="K7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0,4'!K67</f>
    </oc>
    <nc r="K70">
      <f>'по 6-10'!K70+'по 0,4'!K67</f>
    </nc>
  </rcc>
  <rcc rId="33794" sId="1">
    <oc r="J7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0,4'!J68</f>
    </oc>
    <nc r="J71">
      <f>'по 6-10'!J71+'по 0,4'!J68</f>
    </nc>
  </rcc>
  <rcc rId="33795" sId="1">
    <oc r="K7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0,4'!K68</f>
    </oc>
    <nc r="K71">
      <f>'по 6-10'!K71+'по 0,4'!K68</f>
    </nc>
  </rcc>
  <rcc rId="33796" sId="1">
    <oc r="J7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0,4'!J69</f>
    </oc>
    <nc r="J72">
      <f>'по 6-10'!J72+'по 0,4'!J69</f>
    </nc>
  </rcc>
  <rcc rId="33797" sId="1">
    <oc r="K7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0,4'!K69</f>
    </oc>
    <nc r="K72">
      <f>'по 6-10'!K72+'по 0,4'!K69</f>
    </nc>
  </rcc>
  <rcc rId="33798" sId="1">
    <oc r="J7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0,4'!J70</f>
    </oc>
    <nc r="J73">
      <f>'по 6-10'!J73+'по 0,4'!J70</f>
    </nc>
  </rcc>
  <rcc rId="33799" sId="1">
    <oc r="K7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0,4'!K70</f>
    </oc>
    <nc r="K73">
      <f>'по 6-10'!K73+'по 0,4'!K70</f>
    </nc>
  </rcc>
  <rcc rId="33800" sId="1">
    <oc r="J7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0,4'!J71</f>
    </oc>
    <nc r="J74">
      <f>'по 6-10'!J74+'по 0,4'!J71</f>
    </nc>
  </rcc>
  <rcc rId="33801" sId="1">
    <oc r="K7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0,4'!K71</f>
    </oc>
    <nc r="K74">
      <f>'по 6-10'!K74+'по 0,4'!K71</f>
    </nc>
  </rcc>
  <rcc rId="33802" sId="1">
    <oc r="J7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0,4'!J72</f>
    </oc>
    <nc r="J75">
      <f>'по 6-10'!J75+'по 0,4'!J72</f>
    </nc>
  </rcc>
  <rcc rId="33803" sId="1">
    <oc r="K7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0,4'!K72</f>
    </oc>
    <nc r="K75">
      <f>'по 6-10'!K75+'по 0,4'!K72</f>
    </nc>
  </rcc>
  <rcc rId="33804" sId="1">
    <oc r="J7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0,4'!J73</f>
    </oc>
    <nc r="J76">
      <f>'по 6-10'!J76+'по 0,4'!J73</f>
    </nc>
  </rcc>
  <rcc rId="33805" sId="1">
    <oc r="K7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0,4'!K73</f>
    </oc>
    <nc r="K76">
      <f>'по 6-10'!K76+'по 0,4'!K73</f>
    </nc>
  </rcc>
  <rcc rId="33806" sId="1">
    <oc r="J7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0,4'!J74</f>
    </oc>
    <nc r="J77">
      <f>'по 6-10'!J77+'по 0,4'!J74</f>
    </nc>
  </rcc>
  <rcc rId="33807" sId="1">
    <oc r="K7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0,4'!K74</f>
    </oc>
    <nc r="K77">
      <f>'по 6-10'!K77+'по 0,4'!K74</f>
    </nc>
  </rcc>
  <rcc rId="33808" sId="1">
    <oc r="J7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0,4'!J75</f>
    </oc>
    <nc r="J78">
      <f>'по 6-10'!J78+'по 0,4'!J75</f>
    </nc>
  </rcc>
  <rcc rId="33809" sId="1">
    <oc r="K7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0,4'!K75</f>
    </oc>
    <nc r="K78">
      <f>'по 6-10'!K78+'по 0,4'!K75</f>
    </nc>
  </rcc>
  <rcc rId="33810" sId="1">
    <oc r="J7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6-10'!J79+'C:\Users\magomedov-gm\Desktop\ГАС\ОТЧЕТЫ\Прил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0,4'!J76</f>
    </oc>
    <nc r="J79">
      <f>'по 6-10'!J79+'по 0,4'!J76</f>
    </nc>
  </rcc>
  <rcc rId="33811" sId="1">
    <oc r="K7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6-10'!K79+'C:\Users\magomedov-gm\Desktop\ГАС\ОТЧЕТЫ\Прил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0,4'!K76</f>
    </oc>
    <nc r="K79">
      <f>'по 6-10'!K79+'по 0,4'!K76</f>
    </nc>
  </rcc>
  <rcc rId="33812" sId="1">
    <oc r="J8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0,4'!J77</f>
    </oc>
    <nc r="J80">
      <f>'по 6-10'!J80+'по 0,4'!J77</f>
    </nc>
  </rcc>
  <rcc rId="33813" sId="1">
    <oc r="K8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0,4'!K77</f>
    </oc>
    <nc r="K80">
      <f>'по 6-10'!K80+'по 0,4'!K77</f>
    </nc>
  </rcc>
  <rcc rId="33814" sId="1">
    <oc r="J8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0,4'!J78</f>
    </oc>
    <nc r="J81">
      <f>'по 6-10'!J81+'по 0,4'!J78</f>
    </nc>
  </rcc>
  <rcc rId="33815" sId="1">
    <oc r="K8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0,4'!K78</f>
    </oc>
    <nc r="K81">
      <f>'по 6-10'!K81+'по 0,4'!K78</f>
    </nc>
  </rcc>
  <rcc rId="33816" sId="1">
    <oc r="J8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0,4'!J79</f>
    </oc>
    <nc r="J82">
      <f>'по 6-10'!J82+'по 0,4'!J79</f>
    </nc>
  </rcc>
  <rcc rId="33817" sId="1">
    <oc r="K8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0,4'!K79</f>
    </oc>
    <nc r="K82">
      <f>'по 6-10'!K82+'по 0,4'!K79</f>
    </nc>
  </rcc>
  <rcc rId="33818" sId="1">
    <oc r="J8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0,4'!J80</f>
    </oc>
    <nc r="J83">
      <f>'по 6-10'!J83+'по 0,4'!J80</f>
    </nc>
  </rcc>
  <rcc rId="33819" sId="1">
    <oc r="K8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0,4'!K80</f>
    </oc>
    <nc r="K83">
      <f>'по 6-10'!K83+'по 0,4'!K80</f>
    </nc>
  </rcc>
  <rcc rId="33820" sId="1">
    <oc r="J8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0,4'!J81</f>
    </oc>
    <nc r="J84">
      <f>'по 6-10'!J84+'по 0,4'!J81</f>
    </nc>
  </rcc>
  <rcc rId="33821" sId="1">
    <oc r="K8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0,4'!K81</f>
    </oc>
    <nc r="K84">
      <f>'по 6-10'!K84+'по 0,4'!K81</f>
    </nc>
  </rcc>
  <rcc rId="33822" sId="1">
    <oc r="J8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0,4'!J82</f>
    </oc>
    <nc r="J85">
      <f>'по 6-10'!J85+'по 0,4'!J82</f>
    </nc>
  </rcc>
  <rcc rId="33823" sId="1">
    <oc r="K8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0,4'!K82</f>
    </oc>
    <nc r="K85">
      <f>'по 6-10'!K85+'по 0,4'!K82</f>
    </nc>
  </rcc>
  <rcc rId="33824" sId="1">
    <oc r="J8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0,4'!J83</f>
    </oc>
    <nc r="J86">
      <f>'по 6-10'!J86+'по 0,4'!J83</f>
    </nc>
  </rcc>
  <rcc rId="33825" sId="1">
    <oc r="K8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0,4'!K83</f>
    </oc>
    <nc r="K86">
      <f>'по 6-10'!K86+'по 0,4'!K83</f>
    </nc>
  </rcc>
  <rcc rId="33826" sId="1">
    <oc r="J8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0,4'!J84</f>
    </oc>
    <nc r="J87">
      <f>'по 6-10'!J87+'по 0,4'!J84</f>
    </nc>
  </rcc>
  <rcc rId="33827" sId="1">
    <oc r="K8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0,4'!K84</f>
    </oc>
    <nc r="K87">
      <f>'по 6-10'!K87+'по 0,4'!K84</f>
    </nc>
  </rcc>
  <rcc rId="33828" sId="1">
    <oc r="J8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0,4'!J85</f>
    </oc>
    <nc r="J88">
      <f>'по 6-10'!J88+'по 0,4'!J85</f>
    </nc>
  </rcc>
  <rcc rId="33829" sId="1">
    <oc r="K8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0,4'!K85</f>
    </oc>
    <nc r="K88">
      <f>'по 6-10'!K88+'по 0,4'!K85</f>
    </nc>
  </rcc>
  <rcc rId="33830" sId="1">
    <oc r="J8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6-10'!J89+'C:\Users\magomedov-gm\Desktop\ГАС\ОТЧЕТЫ\Прил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0,4'!J86</f>
    </oc>
    <nc r="J89">
      <f>'по 6-10'!J89+'по 0,4'!J86</f>
    </nc>
  </rcc>
  <rcc rId="33831" sId="1">
    <oc r="K8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6-10'!K89+'C:\Users\magomedov-gm\Desktop\ГАС\ОТЧЕТЫ\Прил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0,4'!K86</f>
    </oc>
    <nc r="K89">
      <f>'по 6-10'!K89+'по 0,4'!K86</f>
    </nc>
  </rcc>
  <rcc rId="33832" sId="1">
    <oc r="J9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0,4'!J87</f>
    </oc>
    <nc r="J90">
      <f>'по 6-10'!J90+'по 0,4'!J87</f>
    </nc>
  </rcc>
  <rcc rId="33833" sId="1">
    <oc r="K9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0,4'!K87</f>
    </oc>
    <nc r="K90">
      <f>'по 6-10'!K90+'по 0,4'!K87</f>
    </nc>
  </rcc>
  <rcc rId="33834" sId="1">
    <oc r="J9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0,4'!J88</f>
    </oc>
    <nc r="J91">
      <f>'по 6-10'!J91+'по 0,4'!J88</f>
    </nc>
  </rcc>
  <rcc rId="33835" sId="1">
    <oc r="K9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0,4'!K88</f>
    </oc>
    <nc r="K91">
      <f>'по 6-10'!K91+'по 0,4'!K88</f>
    </nc>
  </rcc>
  <rcc rId="33836" sId="1">
    <oc r="J9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0,4'!J89</f>
    </oc>
    <nc r="J92">
      <f>'по 6-10'!J92+'по 0,4'!J89</f>
    </nc>
  </rcc>
  <rcc rId="33837" sId="1">
    <oc r="K9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0,4'!K89</f>
    </oc>
    <nc r="K92">
      <f>'по 6-10'!K92+'по 0,4'!K89</f>
    </nc>
  </rcc>
  <rcc rId="33838" sId="1">
    <oc r="J9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0,4'!J90</f>
    </oc>
    <nc r="J93">
      <f>'по 6-10'!J93+'по 0,4'!J90</f>
    </nc>
  </rcc>
  <rcc rId="33839" sId="1">
    <oc r="K9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0,4'!K90</f>
    </oc>
    <nc r="K93">
      <f>'по 6-10'!K93+'по 0,4'!K90</f>
    </nc>
  </rcc>
  <rcc rId="33840" sId="1">
    <oc r="J9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0,4'!J91</f>
    </oc>
    <nc r="J94">
      <f>'по 6-10'!J94+'по 0,4'!J91</f>
    </nc>
  </rcc>
  <rcc rId="33841" sId="1">
    <oc r="K9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0,4'!K91</f>
    </oc>
    <nc r="K94">
      <f>'по 6-10'!K94+'по 0,4'!K91</f>
    </nc>
  </rcc>
  <rcc rId="33842" sId="1">
    <oc r="J9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0,4'!J92</f>
    </oc>
    <nc r="J95">
      <f>'по 6-10'!J95+'по 0,4'!J92</f>
    </nc>
  </rcc>
  <rcc rId="33843" sId="1">
    <oc r="K9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0,4'!K92</f>
    </oc>
    <nc r="K95">
      <f>'по 6-10'!K95+'по 0,4'!K92</f>
    </nc>
  </rcc>
  <rcc rId="33844" sId="1">
    <oc r="J9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0,4'!J93</f>
    </oc>
    <nc r="J96">
      <f>'по 6-10'!J96+'по 0,4'!J93</f>
    </nc>
  </rcc>
  <rcc rId="33845" sId="1">
    <oc r="K9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0,4'!K93</f>
    </oc>
    <nc r="K96">
      <f>'по 6-10'!K96+'по 0,4'!K93</f>
    </nc>
  </rcc>
  <rcc rId="33846" sId="1">
    <oc r="J9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0,4'!J94</f>
    </oc>
    <nc r="J97">
      <f>'по 6-10'!J97+'по 0,4'!J94</f>
    </nc>
  </rcc>
  <rcc rId="33847" sId="1">
    <oc r="K9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0,4'!K94</f>
    </oc>
    <nc r="K97">
      <f>'по 6-10'!K97+'по 0,4'!K94</f>
    </nc>
  </rcc>
  <rcc rId="33848" sId="1">
    <oc r="J9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0,4'!J95</f>
    </oc>
    <nc r="J98">
      <f>'по 6-10'!J98+'по 0,4'!J95</f>
    </nc>
  </rcc>
  <rcc rId="33849" sId="1">
    <oc r="K9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0,4'!K95</f>
    </oc>
    <nc r="K98">
      <f>'по 6-10'!K98+'по 0,4'!K95</f>
    </nc>
  </rcc>
  <rcc rId="33850" sId="1">
    <oc r="J9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6-10'!J99+'C:\Users\magomedov-gm\Desktop\ГАС\ОТЧЕТЫ\Прил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0,4'!J96</f>
    </oc>
    <nc r="J99">
      <f>'по 6-10'!J99+'по 0,4'!J96</f>
    </nc>
  </rcc>
  <rcc rId="33851" sId="1">
    <oc r="K9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6-10'!K99+'C:\Users\magomedov-gm\Desktop\ГАС\ОТЧЕТЫ\Прил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0,4'!K96</f>
    </oc>
    <nc r="K99">
      <f>'по 6-10'!K99+'по 0,4'!K96</f>
    </nc>
  </rcc>
  <rcc rId="33852" sId="1">
    <oc r="J10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6-10'!J100+'C:\Users\magomedov-gm\Desktop\ГАС\ОТЧЕТЫ\Прил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0,4'!J97</f>
    </oc>
    <nc r="J100">
      <f>'по 6-10'!J100+'по 0,4'!J97</f>
    </nc>
  </rcc>
  <rcc rId="33853" sId="1">
    <oc r="K10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6-10'!K100+'C:\Users\magomedov-gm\Desktop\ГАС\ОТЧЕТЫ\Прил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0,4'!K97</f>
    </oc>
    <nc r="K100">
      <f>'по 6-10'!K100+'по 0,4'!K97</f>
    </nc>
  </rcc>
  <rcc rId="33854" sId="1">
    <oc r="J10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6-10'!J101+'C:\Users\magomedov-gm\Desktop\ГАС\ОТЧЕТЫ\Прил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0,4'!J98</f>
    </oc>
    <nc r="J101">
      <f>'по 6-10'!J101+'по 0,4'!J98</f>
    </nc>
  </rcc>
  <rcc rId="33855" sId="1">
    <oc r="K10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6-10'!K101+'C:\Users\magomedov-gm\Desktop\ГАС\ОТЧЕТЫ\Прил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0,4'!K98</f>
    </oc>
    <nc r="K101">
      <f>'по 6-10'!K101+'по 0,4'!K98</f>
    </nc>
  </rcc>
  <rcc rId="33856" sId="1">
    <oc r="J10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6-10'!J104+'C:\Users\magomedov-gm\Desktop\ГАС\ОТЧЕТЫ\Прил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0,4'!J101</f>
    </oc>
    <nc r="J104">
      <f>'по 6-10'!J104+'по 0,4'!J101</f>
    </nc>
  </rcc>
  <rcc rId="33857" sId="1">
    <oc r="K10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6-10'!K104+'C:\Users\magomedov-gm\Desktop\ГАС\ОТЧЕТЫ\Прил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0,4'!K101</f>
    </oc>
    <nc r="K104">
      <f>'по 6-10'!K104+'по 0,4'!K101</f>
    </nc>
  </rcc>
  <rcc rId="33858" sId="1">
    <oc r="J10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6-10'!J105+'C:\Users\magomedov-gm\Desktop\ГАС\ОТЧЕТЫ\Прил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0,4'!J102</f>
    </oc>
    <nc r="J105">
      <f>'по 6-10'!J105+'по 0,4'!J102</f>
    </nc>
  </rcc>
  <rcc rId="33859" sId="1">
    <oc r="K10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6-10'!K105+'C:\Users\magomedov-gm\Desktop\ГАС\ОТЧЕТЫ\Прил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0,4'!K102</f>
    </oc>
    <nc r="K105">
      <f>'по 6-10'!K105+'по 0,4'!K102</f>
    </nc>
  </rcc>
  <rcc rId="33860" sId="1">
    <oc r="J10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6-10'!J106+'C:\Users\magomedov-gm\Desktop\ГАС\ОТЧЕТЫ\Прил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0,4'!J103</f>
    </oc>
    <nc r="J106">
      <f>'по 6-10'!J106+'по 0,4'!J103</f>
    </nc>
  </rcc>
  <rcc rId="33861" sId="1">
    <oc r="K10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6-10'!K106+'C:\Users\magomedov-gm\Desktop\ГАС\ОТЧЕТЫ\Прил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0,4'!K103</f>
    </oc>
    <nc r="K106">
      <f>'по 6-10'!K106+'по 0,4'!K103</f>
    </nc>
  </rcc>
  <rcc rId="33862" sId="1">
    <oc r="J10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6-10'!J107+'C:\Users\magomedov-gm\Desktop\ГАС\ОТЧЕТЫ\Прил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0,4'!J104</f>
    </oc>
    <nc r="J107">
      <f>'по 6-10'!J107+'по 0,4'!J104</f>
    </nc>
  </rcc>
  <rcc rId="33863" sId="1">
    <oc r="K10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6-10'!K107+'C:\Users\magomedov-gm\Desktop\ГАС\ОТЧЕТЫ\Прил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0,4'!K104</f>
    </oc>
    <nc r="K107">
      <f>'по 6-10'!K107+'по 0,4'!K104</f>
    </nc>
  </rcc>
  <rcc rId="33864" sId="1">
    <oc r="J10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6-10'!J108+'C:\Users\magomedov-gm\Desktop\ГАС\ОТЧЕТЫ\Прил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0,4'!J105</f>
    </oc>
    <nc r="J108">
      <f>'по 6-10'!J108+'по 0,4'!J105</f>
    </nc>
  </rcc>
  <rcc rId="33865" sId="1">
    <oc r="K10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6-10'!K108+'C:\Users\magomedov-gm\Desktop\ГАС\ОТЧЕТЫ\Прил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0,4'!K105</f>
    </oc>
    <nc r="K108">
      <f>'по 6-10'!K108+'по 0,4'!K105</f>
    </nc>
  </rcc>
  <rcc rId="33866" sId="1">
    <oc r="J10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6-10'!J109+'C:\Users\magomedov-gm\Desktop\ГАС\ОТЧЕТЫ\Прил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0,4'!J106</f>
    </oc>
    <nc r="J109">
      <f>'по 6-10'!J109+'по 0,4'!J106</f>
    </nc>
  </rcc>
  <rcc rId="33867" sId="1">
    <oc r="K10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6-10'!K109+'C:\Users\magomedov-gm\Desktop\ГАС\ОТЧЕТЫ\Прил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0,4'!K106</f>
    </oc>
    <nc r="K109">
      <f>'по 6-10'!K109+'по 0,4'!K106</f>
    </nc>
  </rcc>
  <rcc rId="33868" sId="1">
    <oc r="J11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0,4'!J107</f>
    </oc>
    <nc r="J110">
      <f>'по 6-10'!J110+'по 0,4'!J107</f>
    </nc>
  </rcc>
  <rcc rId="33869" sId="1">
    <oc r="K11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0,4'!K107</f>
    </oc>
    <nc r="K110">
      <f>'по 6-10'!K110+'по 0,4'!K107</f>
    </nc>
  </rcc>
  <rcc rId="33870" sId="1">
    <oc r="J11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0,4'!J108</f>
    </oc>
    <nc r="J111">
      <f>'по 6-10'!J111+'по 0,4'!J108</f>
    </nc>
  </rcc>
  <rcc rId="33871" sId="1">
    <oc r="K11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0,4'!K108</f>
    </oc>
    <nc r="K111">
      <f>'по 6-10'!K111+'по 0,4'!K108</f>
    </nc>
  </rcc>
  <rcc rId="33872" sId="1">
    <oc r="J11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0,4'!J109</f>
    </oc>
    <nc r="J112">
      <f>'по 6-10'!J112+'по 0,4'!J109</f>
    </nc>
  </rcc>
  <rcc rId="33873" sId="1">
    <oc r="K11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0,4'!K109</f>
    </oc>
    <nc r="K112">
      <f>'по 6-10'!K112+'по 0,4'!K109</f>
    </nc>
  </rcc>
  <rcc rId="33874" sId="1">
    <oc r="J11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0,4'!J110</f>
    </oc>
    <nc r="J113">
      <f>'по 6-10'!J113+'по 0,4'!J110</f>
    </nc>
  </rcc>
  <rcc rId="33875" sId="1">
    <oc r="K11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0,4'!K110</f>
    </oc>
    <nc r="K113">
      <f>'по 6-10'!K113+'по 0,4'!K110</f>
    </nc>
  </rcc>
  <rcc rId="33876" sId="1">
    <oc r="J11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0,4'!J111</f>
    </oc>
    <nc r="J114">
      <f>'по 6-10'!J114+'по 0,4'!J111</f>
    </nc>
  </rcc>
  <rcc rId="33877" sId="1">
    <oc r="K11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0,4'!K111</f>
    </oc>
    <nc r="K114">
      <f>'по 6-10'!K114+'по 0,4'!K111</f>
    </nc>
  </rcc>
  <rcc rId="33878" sId="1">
    <oc r="J11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0,4'!J112</f>
    </oc>
    <nc r="J115">
      <f>'по 6-10'!J115+'по 0,4'!J112</f>
    </nc>
  </rcc>
  <rcc rId="33879" sId="1">
    <oc r="K11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0,4'!K112</f>
    </oc>
    <nc r="K115">
      <f>'по 6-10'!K115+'по 0,4'!K112</f>
    </nc>
  </rcc>
  <rcc rId="33880" sId="1">
    <oc r="J11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0,4'!J113</f>
    </oc>
    <nc r="J116">
      <f>'по 6-10'!J116+'по 0,4'!J113</f>
    </nc>
  </rcc>
  <rcc rId="33881" sId="1">
    <oc r="K11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0,4'!K113</f>
    </oc>
    <nc r="K116">
      <f>'по 6-10'!K116+'по 0,4'!K113</f>
    </nc>
  </rcc>
  <rcc rId="33882" sId="1">
    <oc r="J11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0,4'!J114</f>
    </oc>
    <nc r="J117">
      <f>'по 6-10'!J117+'по 0,4'!J114</f>
    </nc>
  </rcc>
  <rcc rId="33883" sId="1">
    <oc r="K11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0,4'!K114</f>
    </oc>
    <nc r="K117">
      <f>'по 6-10'!K117+'по 0,4'!K114</f>
    </nc>
  </rcc>
  <rcc rId="33884" sId="1">
    <oc r="J11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0,4'!J115</f>
    </oc>
    <nc r="J118">
      <f>'по 6-10'!J118+'по 0,4'!J115</f>
    </nc>
  </rcc>
  <rcc rId="33885" sId="1">
    <oc r="K11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0,4'!K115</f>
    </oc>
    <nc r="K118">
      <f>'по 6-10'!K118+'по 0,4'!K115</f>
    </nc>
  </rcc>
  <rcc rId="33886" sId="1">
    <oc r="J11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6-10'!J119+'C:\Users\magomedov-gm\Desktop\ГАС\ОТЧЕТЫ\Прил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0,4'!J116</f>
    </oc>
    <nc r="J119">
      <f>'по 6-10'!J119+'по 0,4'!J116</f>
    </nc>
  </rcc>
  <rcc rId="33887" sId="1">
    <oc r="K11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6-10'!K119+'C:\Users\magomedov-gm\Desktop\ГАС\ОТЧЕТЫ\Прил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0,4'!K116</f>
    </oc>
    <nc r="K119">
      <f>'по 6-10'!K119+'по 0,4'!K116</f>
    </nc>
  </rcc>
  <rcc rId="33888" sId="1">
    <oc r="J12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0,4'!J117</f>
    </oc>
    <nc r="J120">
      <f>'по 6-10'!J120+'по 0,4'!J117</f>
    </nc>
  </rcc>
  <rcc rId="33889" sId="1">
    <oc r="K12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0,4'!K117</f>
    </oc>
    <nc r="K120">
      <f>'по 6-10'!K120+'по 0,4'!K117</f>
    </nc>
  </rcc>
  <rcc rId="33890" sId="1">
    <oc r="J12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0,4'!J118</f>
    </oc>
    <nc r="J121">
      <f>'по 6-10'!J121+'по 0,4'!J118</f>
    </nc>
  </rcc>
  <rcc rId="33891" sId="1">
    <oc r="K12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0,4'!K118</f>
    </oc>
    <nc r="K121">
      <f>'по 6-10'!K121+'по 0,4'!K118</f>
    </nc>
  </rcc>
  <rcc rId="33892" sId="1">
    <oc r="J12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0,4'!J119</f>
    </oc>
    <nc r="J122">
      <f>'по 6-10'!J122+'по 0,4'!J119</f>
    </nc>
  </rcc>
  <rcc rId="33893" sId="1">
    <oc r="K12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0,4'!K119</f>
    </oc>
    <nc r="K122">
      <f>'по 6-10'!K122+'по 0,4'!K119</f>
    </nc>
  </rcc>
  <rcc rId="33894" sId="1">
    <oc r="J12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0,4'!J120</f>
    </oc>
    <nc r="J123">
      <f>'по 6-10'!J123+'по 0,4'!J120</f>
    </nc>
  </rcc>
  <rcc rId="33895" sId="1">
    <oc r="K12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0,4'!K120</f>
    </oc>
    <nc r="K123">
      <f>'по 6-10'!K123+'по 0,4'!K120</f>
    </nc>
  </rcc>
  <rcc rId="33896" sId="1">
    <oc r="J12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0,4'!J121</f>
    </oc>
    <nc r="J124">
      <f>'по 6-10'!J124+'по 0,4'!J121</f>
    </nc>
  </rcc>
  <rcc rId="33897" sId="1">
    <oc r="K12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0,4'!K121</f>
    </oc>
    <nc r="K124">
      <f>'по 6-10'!K124+'по 0,4'!K121</f>
    </nc>
  </rcc>
  <rcc rId="33898" sId="1">
    <oc r="J12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0,4'!J122</f>
    </oc>
    <nc r="J125">
      <f>'по 6-10'!J125+'по 0,4'!J122</f>
    </nc>
  </rcc>
  <rcc rId="33899" sId="1">
    <oc r="K12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0,4'!K122</f>
    </oc>
    <nc r="K125">
      <f>'по 6-10'!K125+'по 0,4'!K122</f>
    </nc>
  </rcc>
  <rcc rId="33900" sId="1">
    <oc r="J12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0,4'!J123</f>
    </oc>
    <nc r="J126">
      <f>'по 6-10'!J126+'по 0,4'!J123</f>
    </nc>
  </rcc>
  <rcc rId="33901" sId="1">
    <oc r="K12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0,4'!K123</f>
    </oc>
    <nc r="K126">
      <f>'по 6-10'!K126+'по 0,4'!K123</f>
    </nc>
  </rcc>
  <rcc rId="33902" sId="1">
    <oc r="J12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0,4'!J124</f>
    </oc>
    <nc r="J127">
      <f>'по 6-10'!J127+'по 0,4'!J124</f>
    </nc>
  </rcc>
  <rcc rId="33903" sId="1">
    <oc r="K12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0,4'!K124</f>
    </oc>
    <nc r="K127">
      <f>'по 6-10'!K127+'по 0,4'!K124</f>
    </nc>
  </rcc>
  <rcc rId="33904" sId="1">
    <oc r="J12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0,4'!J125</f>
    </oc>
    <nc r="J128">
      <f>'по 6-10'!J128+'по 0,4'!J125</f>
    </nc>
  </rcc>
  <rcc rId="33905" sId="1">
    <oc r="K12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0,4'!K125</f>
    </oc>
    <nc r="K128">
      <f>'по 6-10'!K128+'по 0,4'!K125</f>
    </nc>
  </rcc>
  <rcc rId="33906" sId="1">
    <oc r="J12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6-10'!J129+'C:\Users\magomedov-gm\Desktop\ГАС\ОТЧЕТЫ\Прил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0,4'!J126</f>
    </oc>
    <nc r="J129">
      <f>'по 6-10'!J129+'по 0,4'!J126</f>
    </nc>
  </rcc>
  <rcc rId="33907" sId="1">
    <oc r="K12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6-10'!K129+'C:\Users\magomedov-gm\Desktop\ГАС\ОТЧЕТЫ\Прил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0,4'!K126</f>
    </oc>
    <nc r="K129">
      <f>'по 6-10'!K129+'по 0,4'!K126</f>
    </nc>
  </rcc>
  <rcc rId="33908" sId="1">
    <oc r="J13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0,4'!J127</f>
    </oc>
    <nc r="J130">
      <f>'по 6-10'!J130+'по 0,4'!J127</f>
    </nc>
  </rcc>
  <rcc rId="33909" sId="1">
    <oc r="K13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0,4'!K127</f>
    </oc>
    <nc r="K130">
      <f>'по 6-10'!K130+'по 0,4'!K127</f>
    </nc>
  </rcc>
  <rcc rId="33910" sId="1">
    <oc r="J13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0,4'!J128</f>
    </oc>
    <nc r="J131">
      <f>'по 6-10'!J131+'по 0,4'!J128</f>
    </nc>
  </rcc>
  <rcc rId="33911" sId="1">
    <oc r="K13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0,4'!K128</f>
    </oc>
    <nc r="K131">
      <f>'по 6-10'!K131+'по 0,4'!K128</f>
    </nc>
  </rcc>
  <rcc rId="33912" sId="1">
    <oc r="J13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0,4'!J129</f>
    </oc>
    <nc r="J132">
      <f>'по 6-10'!J132+'по 0,4'!J129</f>
    </nc>
  </rcc>
  <rcc rId="33913" sId="1">
    <oc r="K13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0,4'!K129</f>
    </oc>
    <nc r="K132">
      <f>'по 6-10'!K132+'по 0,4'!K129</f>
    </nc>
  </rcc>
  <rcc rId="33914" sId="1">
    <oc r="J13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0,4'!J130</f>
    </oc>
    <nc r="J133">
      <f>'по 6-10'!J133+'по 0,4'!J130</f>
    </nc>
  </rcc>
  <rcc rId="33915" sId="1">
    <oc r="K13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0,4'!K130</f>
    </oc>
    <nc r="K133">
      <f>'по 6-10'!K133+'по 0,4'!K130</f>
    </nc>
  </rcc>
  <rcc rId="33916" sId="1">
    <oc r="J13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0,4'!J131</f>
    </oc>
    <nc r="J134">
      <f>'по 6-10'!J134+'по 0,4'!J131</f>
    </nc>
  </rcc>
  <rcc rId="33917" sId="1">
    <oc r="K13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0,4'!K131</f>
    </oc>
    <nc r="K134">
      <f>'по 6-10'!K134+'по 0,4'!K131</f>
    </nc>
  </rcc>
  <rcc rId="33918" sId="1">
    <oc r="J13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0,4'!J132</f>
    </oc>
    <nc r="J135">
      <f>'по 6-10'!J135+'по 0,4'!J132</f>
    </nc>
  </rcc>
  <rcc rId="33919" sId="1">
    <oc r="K13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0,4'!K132</f>
    </oc>
    <nc r="K135">
      <f>'по 6-10'!K135+'по 0,4'!K132</f>
    </nc>
  </rcc>
  <rcc rId="33920" sId="1">
    <oc r="J13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0,4'!J133</f>
    </oc>
    <nc r="J136">
      <f>'по 6-10'!J136+'по 0,4'!J133</f>
    </nc>
  </rcc>
  <rcc rId="33921" sId="1">
    <oc r="K13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0,4'!K133</f>
    </oc>
    <nc r="K136">
      <f>'по 6-10'!K136+'по 0,4'!K133</f>
    </nc>
  </rcc>
  <rcc rId="33922" sId="1">
    <oc r="J13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0,4'!J135</f>
    </oc>
    <nc r="J137">
      <f>'по 6-10'!J137+'по 0,4'!J134</f>
    </nc>
  </rcc>
  <rcc rId="33923" sId="1">
    <oc r="K13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0,4'!K135</f>
    </oc>
    <nc r="K137">
      <f>'по 6-10'!K137+'по 0,4'!K134</f>
    </nc>
  </rcc>
  <rcc rId="33924" sId="1">
    <oc r="J13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6-10'!J139+'C:\Users\magomedov-gm\Desktop\ГАС\ОТЧЕТЫ\Прил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0,4'!J136</f>
    </oc>
    <nc r="J138">
      <f>'по 6-10'!J138+'по 0,4'!J135</f>
    </nc>
  </rcc>
  <rcc rId="33925" sId="1">
    <oc r="K13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6-10'!K139+'C:\Users\magomedov-gm\Desktop\ГАС\ОТЧЕТЫ\Прил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0,4'!K136</f>
    </oc>
    <nc r="K138">
      <f>'по 6-10'!K138+'по 0,4'!K135</f>
    </nc>
  </rcc>
  <rcc rId="33926" sId="1">
    <oc r="J13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0,4'!J137</f>
    </oc>
    <nc r="J139">
      <f>'по 6-10'!J139+'по 0,4'!J136</f>
    </nc>
  </rcc>
  <rcc rId="33927" sId="1">
    <oc r="K13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0,4'!K137</f>
    </oc>
    <nc r="K139">
      <f>'по 6-10'!K139+'по 0,4'!K136</f>
    </nc>
  </rcc>
  <rcc rId="33928" sId="1">
    <oc r="J14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0,4'!J138</f>
    </oc>
    <nc r="J140">
      <f>'по 6-10'!J140+'по 0,4'!J137</f>
    </nc>
  </rcc>
  <rcc rId="33929" sId="1">
    <oc r="K14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0,4'!K138</f>
    </oc>
    <nc r="K140">
      <f>'по 6-10'!K140+'по 0,4'!K137</f>
    </nc>
  </rcc>
  <rcc rId="33930" sId="1">
    <oc r="J14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0,4'!J139</f>
    </oc>
    <nc r="J141">
      <f>'по 6-10'!J141+'по 0,4'!J138</f>
    </nc>
  </rcc>
  <rcc rId="33931" sId="1">
    <oc r="K14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0,4'!K139</f>
    </oc>
    <nc r="K141">
      <f>'по 6-10'!K141+'по 0,4'!K138</f>
    </nc>
  </rcc>
  <rcc rId="33932" sId="1">
    <oc r="J14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0,4'!J140</f>
    </oc>
    <nc r="J142">
      <f>'по 6-10'!J142+'по 0,4'!J139</f>
    </nc>
  </rcc>
  <rcc rId="33933" sId="1">
    <oc r="K14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0,4'!K140</f>
    </oc>
    <nc r="K142">
      <f>'по 6-10'!K142+'по 0,4'!K139</f>
    </nc>
  </rcc>
  <rcc rId="33934" sId="1">
    <oc r="J14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0,4'!J142</f>
    </oc>
    <nc r="J143">
      <f>'по 6-10'!J143+'по 0,4'!J140</f>
    </nc>
  </rcc>
  <rcc rId="33935" sId="1">
    <oc r="K14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0,4'!K142</f>
    </oc>
    <nc r="K143">
      <f>'по 6-10'!K143+'по 0,4'!K140</f>
    </nc>
  </rcc>
  <rcc rId="33936" sId="1">
    <oc r="J14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0,4'!J143</f>
    </oc>
    <nc r="J144">
      <f>'по 6-10'!J144+'по 0,4'!J141</f>
    </nc>
  </rcc>
  <rcc rId="33937" sId="1">
    <oc r="K14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0,4'!K143</f>
    </oc>
    <nc r="K144">
      <f>'по 6-10'!K144+'по 0,4'!K141</f>
    </nc>
  </rcc>
  <rcc rId="33938" sId="1">
    <oc r="J14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0,4'!J144</f>
    </oc>
    <nc r="J145">
      <f>'по 6-10'!J145+'по 0,4'!J142</f>
    </nc>
  </rcc>
  <rcc rId="33939" sId="1">
    <oc r="K14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0,4'!K144</f>
    </oc>
    <nc r="K145">
      <f>'по 6-10'!K145+'по 0,4'!K142</f>
    </nc>
  </rcc>
  <rcc rId="33940" sId="1">
    <oc r="J14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0,4'!J145</f>
    </oc>
    <nc r="J146">
      <f>'по 6-10'!J146+'по 0,4'!J143</f>
    </nc>
  </rcc>
  <rcc rId="33941" sId="1">
    <oc r="K14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0,4'!K145</f>
    </oc>
    <nc r="K146">
      <f>'по 6-10'!K146+'по 0,4'!K143</f>
    </nc>
  </rcc>
  <rcc rId="33942" sId="1">
    <oc r="J14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6-10'!J149+'C:\Users\magomedov-gm\Desktop\ГАС\ОТЧЕТЫ\Прил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0,4'!J146</f>
    </oc>
    <nc r="J147">
      <f>'по 6-10'!J147+'по 0,4'!J144</f>
    </nc>
  </rcc>
  <rcc rId="33943" sId="1">
    <oc r="K14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6-10'!K149+'C:\Users\magomedov-gm\Desktop\ГАС\ОТЧЕТЫ\Прил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0,4'!K146</f>
    </oc>
    <nc r="K147">
      <f>'по 6-10'!K147+'по 0,4'!K144</f>
    </nc>
  </rcc>
  <rcc rId="33944" sId="1">
    <oc r="J14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6-10'!J150+'C:\Users\magomedov-gm\Desktop\ГАС\ОТЧЕТЫ\Прил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0,4'!J147</f>
    </oc>
    <nc r="J148">
      <f>'по 6-10'!J148+'по 0,4'!J145</f>
    </nc>
  </rcc>
  <rcc rId="33945" sId="1">
    <oc r="K14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6-10'!K150+'C:\Users\magomedov-gm\Desktop\ГАС\ОТЧЕТЫ\Прил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0,4'!K147</f>
    </oc>
    <nc r="K148">
      <f>'по 6-10'!K148+'по 0,4'!K145</f>
    </nc>
  </rcc>
  <rcc rId="33946" sId="1">
    <oc r="J14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6-10'!J151+'C:\Users\magomedov-gm\Desktop\ГАС\ОТЧЕТЫ\Прил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0,4'!J148</f>
    </oc>
    <nc r="J149">
      <f>'по 6-10'!J149+'по 0,4'!J146</f>
    </nc>
  </rcc>
  <rcc rId="33947" sId="1">
    <oc r="K14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6-10'!K151+'C:\Users\magomedov-gm\Desktop\ГАС\ОТЧЕТЫ\Прил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0,4'!K148</f>
    </oc>
    <nc r="K149">
      <f>'по 6-10'!K149+'по 0,4'!K146</f>
    </nc>
  </rcc>
  <rcc rId="33948" sId="1">
    <oc r="J15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6-10'!J152+'C:\Users\magomedov-gm\Desktop\ГАС\ОТЧЕТЫ\Прил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0,4'!J149</f>
    </oc>
    <nc r="J150">
      <f>'по 6-10'!J150+'по 0,4'!J147</f>
    </nc>
  </rcc>
  <rcc rId="33949" sId="1">
    <oc r="K15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6-10'!K152+'C:\Users\magomedov-gm\Desktop\ГАС\ОТЧЕТЫ\Прил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0,4'!K149</f>
    </oc>
    <nc r="K150">
      <f>'по 6-10'!K150+'по 0,4'!K147</f>
    </nc>
  </rcc>
  <rcc rId="33950" sId="1">
    <oc r="J15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6-10'!J155+'C:\Users\magomedov-gm\Desktop\ГАС\ОТЧЕТЫ\Прил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0,4'!J152</f>
    </oc>
    <nc r="J153">
      <f>'по 6-10'!J153+'по 0,4'!J150</f>
    </nc>
  </rcc>
  <rcc rId="33951" sId="1">
    <oc r="K15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6-10'!K155+'C:\Users\magomedov-gm\Desktop\ГАС\ОТЧЕТЫ\Прил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0,4'!K152</f>
    </oc>
    <nc r="K153">
      <f>'по 6-10'!K153+'по 0,4'!K150</f>
    </nc>
  </rcc>
  <rcc rId="33952" sId="1">
    <oc r="J15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6-10'!J156+'C:\Users\magomedov-gm\Desktop\ГАС\ОТЧЕТЫ\Прил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0,4'!J153</f>
    </oc>
    <nc r="J154">
      <f>'по 6-10'!J154+'по 0,4'!J151</f>
    </nc>
  </rcc>
  <rcc rId="33953" sId="1">
    <oc r="K15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6-10'!K156+'C:\Users\magomedov-gm\Desktop\ГАС\ОТЧЕТЫ\Прил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0,4'!K153</f>
    </oc>
    <nc r="K154">
      <f>'по 6-10'!K154+'по 0,4'!K151</f>
    </nc>
  </rcc>
  <rcc rId="33954" sId="1">
    <oc r="J15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6-10'!J157+'C:\Users\magomedov-gm\Desktop\ГАС\ОТЧЕТЫ\Прил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0,4'!J154</f>
    </oc>
    <nc r="J155">
      <f>'по 6-10'!J155+'по 0,4'!J152</f>
    </nc>
  </rcc>
  <rcc rId="33955" sId="1">
    <oc r="K15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6-10'!K157+'C:\Users\magomedov-gm\Desktop\ГАС\ОТЧЕТЫ\Прил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0,4'!K154</f>
    </oc>
    <nc r="K155">
      <f>'по 6-10'!K155+'по 0,4'!K152</f>
    </nc>
  </rcc>
  <rcc rId="33956" sId="1">
    <oc r="J15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6-10'!J158+'C:\Users\magomedov-gm\Desktop\ГАС\ОТЧЕТЫ\Прил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0,4'!J155</f>
    </oc>
    <nc r="J156">
      <f>'по 6-10'!J156+'по 0,4'!J153</f>
    </nc>
  </rcc>
  <rcc rId="33957" sId="1">
    <oc r="K15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6-10'!K158+'C:\Users\magomedov-gm\Desktop\ГАС\ОТЧЕТЫ\Прил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0,4'!K155</f>
    </oc>
    <nc r="K156">
      <f>'по 6-10'!K156+'по 0,4'!K153</f>
    </nc>
  </rcc>
  <rcc rId="33958" sId="1">
    <oc r="J15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6-10'!J159+'C:\Users\magomedov-gm\Desktop\ГАС\ОТЧЕТЫ\Прил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0,4'!J156</f>
    </oc>
    <nc r="J157">
      <f>'по 6-10'!J157+'по 0,4'!J154</f>
    </nc>
  </rcc>
  <rcc rId="33959" sId="1">
    <oc r="K15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6-10'!K159+'C:\Users\magomedov-gm\Desktop\ГАС\ОТЧЕТЫ\Прил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0,4'!K156</f>
    </oc>
    <nc r="K157">
      <f>'по 6-10'!K157+'по 0,4'!K154</f>
    </nc>
  </rcc>
  <rcc rId="33960" sId="1">
    <oc r="J15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0,4'!J157</f>
    </oc>
    <nc r="J158">
      <f>'по 6-10'!J158+'по 0,4'!J155</f>
    </nc>
  </rcc>
  <rcc rId="33961" sId="1">
    <oc r="K15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0,4'!K157</f>
    </oc>
    <nc r="K158">
      <f>'по 6-10'!K158+'по 0,4'!K155</f>
    </nc>
  </rcc>
  <rcc rId="33962" sId="1">
    <oc r="J15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0,4'!J158</f>
    </oc>
    <nc r="J159">
      <f>'по 6-10'!J159+'по 0,4'!J156</f>
    </nc>
  </rcc>
  <rcc rId="33963" sId="1">
    <oc r="K15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0,4'!K158</f>
    </oc>
    <nc r="K159">
      <f>'по 6-10'!K159+'по 0,4'!K156</f>
    </nc>
  </rcc>
  <rcc rId="33964" sId="1">
    <oc r="J16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0,4'!J159</f>
    </oc>
    <nc r="J160">
      <f>'по 6-10'!J160+'по 0,4'!J157</f>
    </nc>
  </rcc>
  <rcc rId="33965" sId="1">
    <oc r="K16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0,4'!K159</f>
    </oc>
    <nc r="K160">
      <f>'по 6-10'!K160+'по 0,4'!K157</f>
    </nc>
  </rcc>
  <rcc rId="33966" sId="1">
    <oc r="J16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0,4'!J160</f>
    </oc>
    <nc r="J161">
      <f>'по 6-10'!J161+'по 0,4'!J158</f>
    </nc>
  </rcc>
  <rcc rId="33967" sId="1">
    <oc r="K16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0,4'!K160</f>
    </oc>
    <nc r="K161">
      <f>'по 6-10'!K161+'по 0,4'!K158</f>
    </nc>
  </rcc>
  <rcc rId="33968" sId="1">
    <oc r="J16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0,4'!J161</f>
    </oc>
    <nc r="J162">
      <f>'по 6-10'!J162+'по 0,4'!J159</f>
    </nc>
  </rcc>
  <rcc rId="33969" sId="1">
    <oc r="K16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0,4'!K161</f>
    </oc>
    <nc r="K162">
      <f>'по 6-10'!K162+'по 0,4'!K159</f>
    </nc>
  </rcc>
  <rcc rId="33970" sId="1">
    <oc r="J16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0,4'!J162</f>
    </oc>
    <nc r="J163">
      <f>'по 6-10'!J163+'по 0,4'!J160</f>
    </nc>
  </rcc>
  <rcc rId="33971" sId="1">
    <oc r="K16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0,4'!K162</f>
    </oc>
    <nc r="K163">
      <f>'по 6-10'!K163+'по 0,4'!K160</f>
    </nc>
  </rcc>
  <rcc rId="33972" sId="1">
    <oc r="J16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0,4'!J163</f>
    </oc>
    <nc r="J164">
      <f>'по 6-10'!J164+'по 0,4'!J161</f>
    </nc>
  </rcc>
  <rcc rId="33973" sId="1">
    <oc r="K16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0,4'!K163</f>
    </oc>
    <nc r="K164">
      <f>'по 6-10'!K164+'по 0,4'!K161</f>
    </nc>
  </rcc>
  <rcc rId="33974" sId="1">
    <oc r="J16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0,4'!J164</f>
    </oc>
    <nc r="J165">
      <f>'по 6-10'!J165+'по 0,4'!J162</f>
    </nc>
  </rcc>
  <rcc rId="33975" sId="1">
    <oc r="K16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0,4'!K164</f>
    </oc>
    <nc r="K165">
      <f>'по 6-10'!K165+'по 0,4'!K162</f>
    </nc>
  </rcc>
  <rcc rId="33976" sId="1">
    <oc r="J16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0,4'!J165</f>
    </oc>
    <nc r="J166">
      <f>'по 6-10'!J166+'по 0,4'!J163</f>
    </nc>
  </rcc>
  <rcc rId="33977" sId="1">
    <oc r="K16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0,4'!K165</f>
    </oc>
    <nc r="K166">
      <f>'по 6-10'!K166+'по 0,4'!K163</f>
    </nc>
  </rcc>
  <rcc rId="33978" sId="1">
    <oc r="J16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6-10'!J169+'C:\Users\magomedov-gm\Desktop\ГАС\ОТЧЕТЫ\Прил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0,4'!J166</f>
    </oc>
    <nc r="J167">
      <f>'по 6-10'!J167+'по 0,4'!J164</f>
    </nc>
  </rcc>
  <rcc rId="33979" sId="1">
    <oc r="K16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6-10'!K169+'C:\Users\magomedov-gm\Desktop\ГАС\ОТЧЕТЫ\Прил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0,4'!K166</f>
    </oc>
    <nc r="K167">
      <f>'по 6-10'!K167+'по 0,4'!K164</f>
    </nc>
  </rcc>
  <rcc rId="33980" sId="1">
    <oc r="J16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0,4'!J167</f>
    </oc>
    <nc r="J168">
      <f>'по 6-10'!J168+'по 0,4'!J165</f>
    </nc>
  </rcc>
  <rcc rId="33981" sId="1">
    <oc r="K16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0,4'!K167</f>
    </oc>
    <nc r="K168">
      <f>'по 6-10'!K168+'по 0,4'!K165</f>
    </nc>
  </rcc>
  <rcc rId="33982" sId="1">
    <oc r="J16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0,4'!J168</f>
    </oc>
    <nc r="J169">
      <f>'по 6-10'!J169+'по 0,4'!J166</f>
    </nc>
  </rcc>
  <rcc rId="33983" sId="1">
    <oc r="K16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0,4'!K168</f>
    </oc>
    <nc r="K169">
      <f>'по 6-10'!K169+'по 0,4'!K166</f>
    </nc>
  </rcc>
  <rcc rId="33984" sId="1">
    <oc r="J17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0,4'!J169</f>
    </oc>
    <nc r="J170">
      <f>'по 6-10'!J170+'по 0,4'!J167</f>
    </nc>
  </rcc>
  <rcc rId="33985" sId="1">
    <oc r="K17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0,4'!K169</f>
    </oc>
    <nc r="K170">
      <f>'по 6-10'!K170+'по 0,4'!K167</f>
    </nc>
  </rcc>
  <rcc rId="33986" sId="1">
    <oc r="J17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0,4'!J170</f>
    </oc>
    <nc r="J171">
      <f>'по 6-10'!J171+'по 0,4'!J168</f>
    </nc>
  </rcc>
  <rcc rId="33987" sId="1">
    <oc r="K17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0,4'!K170</f>
    </oc>
    <nc r="K171">
      <f>'по 6-10'!K171+'по 0,4'!K168</f>
    </nc>
  </rcc>
  <rcc rId="33988" sId="1">
    <oc r="J17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0,4'!J171</f>
    </oc>
    <nc r="J172">
      <f>'по 6-10'!J172+'по 0,4'!J169</f>
    </nc>
  </rcc>
  <rcc rId="33989" sId="1">
    <oc r="K17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0,4'!K171</f>
    </oc>
    <nc r="K172">
      <f>'по 6-10'!K172+'по 0,4'!K169</f>
    </nc>
  </rcc>
  <rcc rId="33990" sId="1">
    <oc r="J17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0,4'!J172</f>
    </oc>
    <nc r="J173">
      <f>'по 6-10'!J173+'по 0,4'!J170</f>
    </nc>
  </rcc>
  <rcc rId="33991" sId="1">
    <oc r="K17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0,4'!K172</f>
    </oc>
    <nc r="K173">
      <f>'по 6-10'!K173+'по 0,4'!K170</f>
    </nc>
  </rcc>
  <rcc rId="33992" sId="1">
    <oc r="J17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0,4'!J173</f>
    </oc>
    <nc r="J174">
      <f>'по 6-10'!J174+'по 0,4'!J171</f>
    </nc>
  </rcc>
  <rcc rId="33993" sId="1">
    <oc r="K17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0,4'!K173</f>
    </oc>
    <nc r="K174">
      <f>'по 6-10'!K174+'по 0,4'!K171</f>
    </nc>
  </rcc>
  <rcc rId="33994" sId="1">
    <oc r="J17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0,4'!J174</f>
    </oc>
    <nc r="J175">
      <f>'по 6-10'!J175+'по 0,4'!J172</f>
    </nc>
  </rcc>
  <rcc rId="33995" sId="1">
    <oc r="K17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0,4'!K174</f>
    </oc>
    <nc r="K175">
      <f>'по 6-10'!K175+'по 0,4'!K172</f>
    </nc>
  </rcc>
  <rcc rId="33996" sId="1">
    <oc r="J17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0,4'!J175</f>
    </oc>
    <nc r="J176">
      <f>'по 6-10'!J176+'по 0,4'!J173</f>
    </nc>
  </rcc>
  <rcc rId="33997" sId="1">
    <oc r="K17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0,4'!K175</f>
    </oc>
    <nc r="K176">
      <f>'по 6-10'!K176+'по 0,4'!K173</f>
    </nc>
  </rcc>
  <rcc rId="33998" sId="1">
    <oc r="J17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6-10'!J179+'C:\Users\magomedov-gm\Desktop\ГАС\ОТЧЕТЫ\Прил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0,4'!J176</f>
    </oc>
    <nc r="J177">
      <f>'по 6-10'!J177+'по 0,4'!J174</f>
    </nc>
  </rcc>
  <rcc rId="33999" sId="1">
    <oc r="K17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6-10'!K179+'C:\Users\magomedov-gm\Desktop\ГАС\ОТЧЕТЫ\Прил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0,4'!K176</f>
    </oc>
    <nc r="K177">
      <f>'по 6-10'!K177+'по 0,4'!K174</f>
    </nc>
  </rcc>
  <rcc rId="34000" sId="1">
    <oc r="J17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6-10'!J180+'C:\Users\magomedov-gm\Desktop\ГАС\ОТЧЕТЫ\Прил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0,4'!J177</f>
    </oc>
    <nc r="J178">
      <f>'по 6-10'!J178+'по 0,4'!J175</f>
    </nc>
  </rcc>
  <rcc rId="34001" sId="1">
    <oc r="K17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6-10'!K180+'C:\Users\magomedov-gm\Desktop\ГАС\ОТЧЕТЫ\Прил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0,4'!K177</f>
    </oc>
    <nc r="K178">
      <f>'по 6-10'!K178+'по 0,4'!K175</f>
    </nc>
  </rcc>
  <rcc rId="34002" sId="1">
    <oc r="J17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6-10'!J181+'C:\Users\magomedov-gm\Desktop\ГАС\ОТЧЕТЫ\Прил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0,4'!J178</f>
    </oc>
    <nc r="J179">
      <f>'по 6-10'!J179+'по 0,4'!J176</f>
    </nc>
  </rcc>
  <rcc rId="34003" sId="1">
    <oc r="K17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6-10'!K181+'C:\Users\magomedov-gm\Desktop\ГАС\ОТЧЕТЫ\Прил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0,4'!K178</f>
    </oc>
    <nc r="K179">
      <f>'по 6-10'!K179+'по 0,4'!K176</f>
    </nc>
  </rcc>
  <rcc rId="34004" sId="1">
    <oc r="J18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6-10'!J182+'C:\Users\magomedov-gm\Desktop\ГАС\ОТЧЕТЫ\Прил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0,4'!J179</f>
    </oc>
    <nc r="J180">
      <f>'по 6-10'!J180+'по 0,4'!J177</f>
    </nc>
  </rcc>
  <rcc rId="34005" sId="1">
    <oc r="K18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6-10'!K182+'C:\Users\magomedov-gm\Desktop\ГАС\ОТЧЕТЫ\Прил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0,4'!K179</f>
    </oc>
    <nc r="K180">
      <f>'по 6-10'!K180+'по 0,4'!K177</f>
    </nc>
  </rcc>
  <rcc rId="34006" sId="1">
    <oc r="J18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6-10'!J183+'C:\Users\magomedov-gm\Desktop\ГАС\ОТЧЕТЫ\Прил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0,4'!J180</f>
    </oc>
    <nc r="J181">
      <f>'по 6-10'!J181+'по 0,4'!J178</f>
    </nc>
  </rcc>
  <rcc rId="34007" sId="1">
    <oc r="K18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6-10'!K183+'C:\Users\magomedov-gm\Desktop\ГАС\ОТЧЕТЫ\Прил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0,4'!K180</f>
    </oc>
    <nc r="K181">
      <f>'по 6-10'!K181+'по 0,4'!K178</f>
    </nc>
  </rcc>
  <rcc rId="34008" sId="1">
    <oc r="J18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6-10'!J184+'C:\Users\magomedov-gm\Desktop\ГАС\ОТЧЕТЫ\Прил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0,4'!J181</f>
    </oc>
    <nc r="J182">
      <f>'по 6-10'!J182+'по 0,4'!J179</f>
    </nc>
  </rcc>
  <rcc rId="34009" sId="1">
    <oc r="K18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6-10'!K184+'C:\Users\magomedov-gm\Desktop\ГАС\ОТЧЕТЫ\Прил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0,4'!K181</f>
    </oc>
    <nc r="K182">
      <f>'по 6-10'!K182+'по 0,4'!K179</f>
    </nc>
  </rcc>
  <rcc rId="34010" sId="1">
    <oc r="J18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6-10'!J187+'C:\Users\magomedov-gm\Desktop\ГАС\ОТЧЕТЫ\Прил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0,4'!J184</f>
    </oc>
    <nc r="J185">
      <f>'по 6-10'!J185+'по 0,4'!J182</f>
    </nc>
  </rcc>
  <rcc rId="34011" sId="1">
    <oc r="K18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6-10'!K187+'C:\Users\magomedov-gm\Desktop\ГАС\ОТЧЕТЫ\Прил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0,4'!K184</f>
    </oc>
    <nc r="K185">
      <f>'по 6-10'!K185+'по 0,4'!K182</f>
    </nc>
  </rcc>
  <rcc rId="34012" sId="1">
    <oc r="J18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6-10'!J188+'C:\Users\magomedov-gm\Desktop\ГАС\ОТЧЕТЫ\Прил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0,4'!J185</f>
    </oc>
    <nc r="J186">
      <f>'по 6-10'!J186+'по 0,4'!J183</f>
    </nc>
  </rcc>
  <rcc rId="34013" sId="1">
    <oc r="K18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6-10'!K188+'C:\Users\magomedov-gm\Desktop\ГАС\ОТЧЕТЫ\Прил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0,4'!K185</f>
    </oc>
    <nc r="K186">
      <f>'по 6-10'!K186+'по 0,4'!K183</f>
    </nc>
  </rcc>
  <rcc rId="34014" sId="1">
    <oc r="J18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6-10'!J189+'C:\Users\magomedov-gm\Desktop\ГАС\ОТЧЕТЫ\Прил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0,4'!J186</f>
    </oc>
    <nc r="J187">
      <f>'по 6-10'!J187+'по 0,4'!J184</f>
    </nc>
  </rcc>
  <rcc rId="34015" sId="1">
    <oc r="K18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6-10'!K189+'C:\Users\magomedov-gm\Desktop\ГАС\ОТЧЕТЫ\Прил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0,4'!K186</f>
    </oc>
    <nc r="K187">
      <f>'по 6-10'!K187+'по 0,4'!K184</f>
    </nc>
  </rcc>
  <rcc rId="34016" sId="1">
    <oc r="J18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6-10'!J190+'C:\Users\magomedov-gm\Desktop\ГАС\ОТЧЕТЫ\Прил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0,4'!J187</f>
    </oc>
    <nc r="J188">
      <f>'по 6-10'!J188+'по 0,4'!J185</f>
    </nc>
  </rcc>
  <rcc rId="34017" sId="1">
    <oc r="K18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6-10'!K190+'C:\Users\magomedov-gm\Desktop\ГАС\ОТЧЕТЫ\Прил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0,4'!K187</f>
    </oc>
    <nc r="K188">
      <f>'по 6-10'!K188+'по 0,4'!K185</f>
    </nc>
  </rcc>
  <rcc rId="34018" sId="1">
    <oc r="J18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6-10'!J191+'C:\Users\magomedov-gm\Desktop\ГАС\ОТЧЕТЫ\Прил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0,4'!J188</f>
    </oc>
    <nc r="J189">
      <f>'по 6-10'!J189+'по 0,4'!J186</f>
    </nc>
  </rcc>
  <rcc rId="34019" sId="1">
    <oc r="K18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6-10'!K191+'C:\Users\magomedov-gm\Desktop\ГАС\ОТЧЕТЫ\Прил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0,4'!K188</f>
    </oc>
    <nc r="K189">
      <f>'по 6-10'!K189+'по 0,4'!K186</f>
    </nc>
  </rcc>
  <rcc rId="34020" sId="1">
    <oc r="J19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6-10'!J192+'C:\Users\magomedov-gm\Desktop\ГАС\ОТЧЕТЫ\Прил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0,4'!J189</f>
    </oc>
    <nc r="J190">
      <f>'по 6-10'!J190+'по 0,4'!J187</f>
    </nc>
  </rcc>
  <rcc rId="34021" sId="1">
    <oc r="K19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6-10'!K192+'C:\Users\magomedov-gm\Desktop\ГАС\ОТЧЕТЫ\Прил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0,4'!K189</f>
    </oc>
    <nc r="K190">
      <f>'по 6-10'!K190+'по 0,4'!K187</f>
    </nc>
  </rcc>
  <rcc rId="34022" sId="1">
    <oc r="J19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6-10'!J193+'C:\Users\magomedov-gm\Desktop\ГАС\ОТЧЕТЫ\Прил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0,4'!J190</f>
    </oc>
    <nc r="J191">
      <f>'по 6-10'!J191+'по 0,4'!J188</f>
    </nc>
  </rcc>
  <rcc rId="34023" sId="1">
    <oc r="K19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6-10'!K193+'C:\Users\magomedov-gm\Desktop\ГАС\ОТЧЕТЫ\Прил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0,4'!K190</f>
    </oc>
    <nc r="K191">
      <f>'по 6-10'!K191+'по 0,4'!K188</f>
    </nc>
  </rcc>
  <rcc rId="34024" sId="1">
    <oc r="J19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6-10'!J194+'C:\Users\magomedov-gm\Desktop\ГАС\ОТЧЕТЫ\Прил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0,4'!J191</f>
    </oc>
    <nc r="J192">
      <f>'по 6-10'!J192+'по 0,4'!J189</f>
    </nc>
  </rcc>
  <rcc rId="34025" sId="1">
    <oc r="K19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6-10'!K194+'C:\Users\magomedov-gm\Desktop\ГАС\ОТЧЕТЫ\Прил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0,4'!K191</f>
    </oc>
    <nc r="K192">
      <f>'по 6-10'!K192+'по 0,4'!K189</f>
    </nc>
  </rcc>
  <rcc rId="34026" sId="1">
    <oc r="J19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6-10'!J197+'C:\Users\magomedov-gm\Desktop\ГАС\ОТЧЕТЫ\Прил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0,4'!J194</f>
    </oc>
    <nc r="J195">
      <f>'по 6-10'!J195+'по 0,4'!J192</f>
    </nc>
  </rcc>
  <rcc rId="34027" sId="1">
    <oc r="K19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6-10'!K197+'C:\Users\magomedov-gm\Desktop\ГАС\ОТЧЕТЫ\Прил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0,4'!K194</f>
    </oc>
    <nc r="K195">
      <f>'по 6-10'!K195+'по 0,4'!K192</f>
    </nc>
  </rcc>
  <rcc rId="34028" sId="1">
    <oc r="J19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6-10'!J198+'C:\Users\magomedov-gm\Desktop\ГАС\ОТЧЕТЫ\Прил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0,4'!J195</f>
    </oc>
    <nc r="J196">
      <f>'по 6-10'!J196+'по 0,4'!J193</f>
    </nc>
  </rcc>
  <rcc rId="34029" sId="1">
    <oc r="K19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6-10'!K198+'C:\Users\magomedov-gm\Desktop\ГАС\ОТЧЕТЫ\Прил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0,4'!K195</f>
    </oc>
    <nc r="K196">
      <f>'по 6-10'!K196+'по 0,4'!K193</f>
    </nc>
  </rcc>
  <rcc rId="34030" sId="1">
    <oc r="J19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6-10'!J199+'C:\Users\magomedov-gm\Desktop\ГАС\ОТЧЕТЫ\Прил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0,4'!J196</f>
    </oc>
    <nc r="J197">
      <f>'по 6-10'!J197+'по 0,4'!J194</f>
    </nc>
  </rcc>
  <rcc rId="34031" sId="1">
    <oc r="K19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6-10'!K199+'C:\Users\magomedov-gm\Desktop\ГАС\ОТЧЕТЫ\Прил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0,4'!K196</f>
    </oc>
    <nc r="K197">
      <f>'по 6-10'!K197+'по 0,4'!K194</f>
    </nc>
  </rcc>
  <rcc rId="34032" sId="1">
    <oc r="J19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6-10'!J200+'C:\Users\magomedov-gm\Desktop\ГАС\ОТЧЕТЫ\Прил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0,4'!J197</f>
    </oc>
    <nc r="J198">
      <f>'по 6-10'!J198+'по 0,4'!J195</f>
    </nc>
  </rcc>
  <rcc rId="34033" sId="1">
    <oc r="K19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6-10'!K200+'C:\Users\magomedov-gm\Desktop\ГАС\ОТЧЕТЫ\Прил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0,4'!K197</f>
    </oc>
    <nc r="K198">
      <f>'по 6-10'!K198+'по 0,4'!K195</f>
    </nc>
  </rcc>
  <rcc rId="34034" sId="1">
    <oc r="J19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6-10'!J201+'C:\Users\magomedov-gm\Desktop\ГАС\ОТЧЕТЫ\Прил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0,4'!J198</f>
    </oc>
    <nc r="J199">
      <f>'по 6-10'!J199+'по 0,4'!J196</f>
    </nc>
  </rcc>
  <rcc rId="34035" sId="1">
    <oc r="K19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6-10'!K201+'C:\Users\magomedov-gm\Desktop\ГАС\ОТЧЕТЫ\Прил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0,4'!K198</f>
    </oc>
    <nc r="K199">
      <f>'по 6-10'!K199+'по 0,4'!K196</f>
    </nc>
  </rcc>
  <rcc rId="34036" sId="1">
    <oc r="J20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6-10'!J202+'C:\Users\magomedov-gm\Desktop\ГАС\ОТЧЕТЫ\Прил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0,4'!J199</f>
    </oc>
    <nc r="J200">
      <f>'по 6-10'!J200+'по 0,4'!J197</f>
    </nc>
  </rcc>
  <rcc rId="34037" sId="1">
    <oc r="K20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6-10'!K202+'C:\Users\magomedov-gm\Desktop\ГАС\ОТЧЕТЫ\Прил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0,4'!K199</f>
    </oc>
    <nc r="K200">
      <f>'по 6-10'!K200+'по 0,4'!K197</f>
    </nc>
  </rcc>
  <rcc rId="34038" sId="1">
    <oc r="J20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6-10'!J205+'C:\Users\magomedov-gm\Desktop\ГАС\ОТЧЕТЫ\Прил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0,4'!J202</f>
    </oc>
    <nc r="J203">
      <f>'по 6-10'!J203+'по 0,4'!J200</f>
    </nc>
  </rcc>
  <rcc rId="34039" sId="1">
    <oc r="K20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6-10'!K205+'C:\Users\magomedov-gm\Desktop\ГАС\ОТЧЕТЫ\Прил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0,4'!K202</f>
    </oc>
    <nc r="K203">
      <f>'по 6-10'!K203+'по 0,4'!K200</f>
    </nc>
  </rcc>
  <rcc rId="34040" sId="1">
    <oc r="J20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6-10'!J207+'C:\Users\magomedov-gm\Desktop\ГАС\ОТЧЕТЫ\Прил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0,4'!J204</f>
    </oc>
    <nc r="J204">
      <f>'по 6-10'!J204+'по 0,4'!J201</f>
    </nc>
  </rcc>
  <rcc rId="34041" sId="1">
    <oc r="K20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6-10'!K207+'C:\Users\magomedov-gm\Desktop\ГАС\ОТЧЕТЫ\Прил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0,4'!K204</f>
    </oc>
    <nc r="K204">
      <f>'по 6-10'!K204+'по 0,4'!K201</f>
    </nc>
  </rcc>
  <rcc rId="34042" sId="1">
    <oc r="J20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6-10'!J208+'C:\Users\magomedov-gm\Desktop\ГАС\ОТЧЕТЫ\Прил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0,4'!J205</f>
    </oc>
    <nc r="J205">
      <f>'по 6-10'!J205+'по 0,4'!J202</f>
    </nc>
  </rcc>
  <rcc rId="34043" sId="1">
    <oc r="K20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6-10'!K208+'C:\Users\magomedov-gm\Desktop\ГАС\ОТЧЕТЫ\Прил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0,4'!K205</f>
    </oc>
    <nc r="K205">
      <f>'по 6-10'!K205+'по 0,4'!K202</f>
    </nc>
  </rcc>
  <rcc rId="34044" sId="1">
    <oc r="J20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6-10'!J209+'C:\Users\magomedov-gm\Desktop\ГАС\ОТЧЕТЫ\Прил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0,4'!J206</f>
    </oc>
    <nc r="J206">
      <f>'по 6-10'!J206+'по 0,4'!J203</f>
    </nc>
  </rcc>
  <rcc rId="34045" sId="1">
    <oc r="K20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6-10'!K209+'C:\Users\magomedov-gm\Desktop\ГАС\ОТЧЕТЫ\Прил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0,4'!K206</f>
    </oc>
    <nc r="K206">
      <f>'по 6-10'!K206+'по 0,4'!K203</f>
    </nc>
  </rcc>
  <rcc rId="34046" sId="1">
    <oc r="J20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0,4'!J207</f>
    </oc>
    <nc r="J207">
      <f>'по 6-10'!J207+'по 0,4'!J204</f>
    </nc>
  </rcc>
  <rcc rId="34047" sId="1">
    <oc r="K20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0,4'!K207</f>
    </oc>
    <nc r="K207">
      <f>'по 6-10'!K207+'по 0,4'!K204</f>
    </nc>
  </rcc>
  <rcc rId="34048" sId="1">
    <oc r="J20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0,4'!J208</f>
    </oc>
    <nc r="J208">
      <f>'по 6-10'!J208+'по 0,4'!J205</f>
    </nc>
  </rcc>
  <rcc rId="34049" sId="1">
    <oc r="K20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0,4'!K208</f>
    </oc>
    <nc r="K208">
      <f>'по 6-10'!K208+'по 0,4'!K205</f>
    </nc>
  </rcc>
  <rcc rId="34050" sId="1">
    <oc r="J20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0,4'!J209</f>
    </oc>
    <nc r="J209">
      <f>'по 6-10'!J209+'по 0,4'!J206</f>
    </nc>
  </rcc>
  <rcc rId="34051" sId="1">
    <oc r="K20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0,4'!K209</f>
    </oc>
    <nc r="K209">
      <f>'по 6-10'!K209+'по 0,4'!K206</f>
    </nc>
  </rcc>
  <rcc rId="34052" sId="1">
    <oc r="J21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0,4'!J210</f>
    </oc>
    <nc r="J210">
      <f>'по 6-10'!J210+'по 0,4'!J207</f>
    </nc>
  </rcc>
  <rcc rId="34053" sId="1">
    <oc r="K21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0,4'!K210</f>
    </oc>
    <nc r="K210">
      <f>'по 6-10'!K210+'по 0,4'!K207</f>
    </nc>
  </rcc>
  <rcc rId="34054" sId="1">
    <oc r="J21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0,4'!J211</f>
    </oc>
    <nc r="J211">
      <f>'по 6-10'!J211+'по 0,4'!J208</f>
    </nc>
  </rcc>
  <rcc rId="34055" sId="1">
    <oc r="K21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0,4'!K211</f>
    </oc>
    <nc r="K211">
      <f>'по 6-10'!K211+'по 0,4'!K208</f>
    </nc>
  </rcc>
  <rcc rId="34056" sId="1">
    <oc r="J21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0,4'!J212</f>
    </oc>
    <nc r="J212">
      <f>'по 6-10'!J212+'по 0,4'!J209</f>
    </nc>
  </rcc>
  <rcc rId="34057" sId="1">
    <oc r="K21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0,4'!K212</f>
    </oc>
    <nc r="K212">
      <f>'по 6-10'!K212+'по 0,4'!K209</f>
    </nc>
  </rcc>
  <rcc rId="34058" sId="1">
    <oc r="J21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0,4'!J213</f>
    </oc>
    <nc r="J213">
      <f>'по 6-10'!J213+'по 0,4'!J210</f>
    </nc>
  </rcc>
  <rcc rId="34059" sId="1">
    <oc r="K21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0,4'!K213</f>
    </oc>
    <nc r="K213">
      <f>'по 6-10'!K213+'по 0,4'!K210</f>
    </nc>
  </rcc>
  <rcc rId="34060" sId="1">
    <oc r="J21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0,4'!J214</f>
    </oc>
    <nc r="J214">
      <f>'по 6-10'!J214+'по 0,4'!J211</f>
    </nc>
  </rcc>
  <rcc rId="34061" sId="1">
    <oc r="K21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0,4'!K214</f>
    </oc>
    <nc r="K214">
      <f>'по 6-10'!K214+'по 0,4'!K211</f>
    </nc>
  </rcc>
  <rcc rId="34062" sId="1">
    <oc r="J21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0,4'!J215</f>
    </oc>
    <nc r="J215">
      <f>'по 6-10'!J215+'по 0,4'!J212</f>
    </nc>
  </rcc>
  <rcc rId="34063" sId="1">
    <oc r="K21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0,4'!K215</f>
    </oc>
    <nc r="K215">
      <f>'по 6-10'!K215+'по 0,4'!K212</f>
    </nc>
  </rcc>
  <rcc rId="34064" sId="1">
    <oc r="J21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6-10'!J219+'C:\Users\magomedov-gm\Desktop\ГАС\ОТЧЕТЫ\Прил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0,4'!J216</f>
    </oc>
    <nc r="J216">
      <f>'по 6-10'!J216+'по 0,4'!J213</f>
    </nc>
  </rcc>
  <rcc rId="34065" sId="1">
    <oc r="K21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6-10'!K219+'C:\Users\magomedov-gm\Desktop\ГАС\ОТЧЕТЫ\Прил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0,4'!K216</f>
    </oc>
    <nc r="K216">
      <f>'по 6-10'!K216+'по 0,4'!K213</f>
    </nc>
  </rcc>
  <rcc rId="34066" sId="1">
    <oc r="J21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0,4'!J217</f>
    </oc>
    <nc r="J217">
      <f>'по 6-10'!J217+'по 0,4'!J214</f>
    </nc>
  </rcc>
  <rcc rId="34067" sId="1">
    <oc r="K21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0,4'!K217</f>
    </oc>
    <nc r="K217">
      <f>'по 6-10'!K217+'по 0,4'!K214</f>
    </nc>
  </rcc>
  <rcc rId="34068" sId="1">
    <oc r="J21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0,4'!J218</f>
    </oc>
    <nc r="J218">
      <f>'по 6-10'!J218+'по 0,4'!J215</f>
    </nc>
  </rcc>
  <rcc rId="34069" sId="1">
    <oc r="K21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0,4'!K218</f>
    </oc>
    <nc r="K218">
      <f>'по 6-10'!K218+'по 0,4'!K215</f>
    </nc>
  </rcc>
  <rcc rId="34070" sId="1">
    <oc r="J21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0,4'!J219</f>
    </oc>
    <nc r="J219">
      <f>'по 6-10'!J219+'по 0,4'!J216</f>
    </nc>
  </rcc>
  <rcc rId="34071" sId="1">
    <oc r="K21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0,4'!K219</f>
    </oc>
    <nc r="K219">
      <f>'по 6-10'!K219+'по 0,4'!K216</f>
    </nc>
  </rcc>
  <rcc rId="34072" sId="1">
    <oc r="J22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0,4'!J220</f>
    </oc>
    <nc r="J220">
      <f>'по 6-10'!J220+'по 0,4'!J217</f>
    </nc>
  </rcc>
  <rcc rId="34073" sId="1">
    <oc r="K22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0,4'!K220</f>
    </oc>
    <nc r="K220">
      <f>'по 6-10'!K220+'по 0,4'!K217</f>
    </nc>
  </rcc>
  <rcc rId="34074" sId="1">
    <oc r="J22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0,4'!J221</f>
    </oc>
    <nc r="J221">
      <f>'по 6-10'!J221+'по 0,4'!J218</f>
    </nc>
  </rcc>
  <rcc rId="34075" sId="1">
    <oc r="K22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0,4'!K221</f>
    </oc>
    <nc r="K221">
      <f>'по 6-10'!K221+'по 0,4'!K218</f>
    </nc>
  </rcc>
  <rcc rId="34076" sId="1">
    <oc r="J22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0,4'!J222</f>
    </oc>
    <nc r="J222">
      <f>'по 6-10'!J222+'по 0,4'!J219</f>
    </nc>
  </rcc>
  <rcc rId="34077" sId="1">
    <oc r="K22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0,4'!K222</f>
    </oc>
    <nc r="K222">
      <f>'по 6-10'!K222+'по 0,4'!K219</f>
    </nc>
  </rcc>
  <rcc rId="34078" sId="1">
    <oc r="J22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0,4'!J223</f>
    </oc>
    <nc r="J223">
      <f>'по 6-10'!J223+'по 0,4'!J220</f>
    </nc>
  </rcc>
  <rcc rId="34079" sId="1">
    <oc r="K22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0,4'!K223</f>
    </oc>
    <nc r="K223">
      <f>'по 6-10'!K223+'по 0,4'!K220</f>
    </nc>
  </rcc>
  <rcc rId="34080" sId="1">
    <oc r="J22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0,4'!J224</f>
    </oc>
    <nc r="J224">
      <f>'по 6-10'!J224+'по 0,4'!J221</f>
    </nc>
  </rcc>
  <rcc rId="34081" sId="1">
    <oc r="K22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0,4'!K224</f>
    </oc>
    <nc r="K224">
      <f>'по 6-10'!K224+'по 0,4'!K221</f>
    </nc>
  </rcc>
  <rcc rId="34082" sId="1">
    <oc r="J22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0,4'!J225</f>
    </oc>
    <nc r="J225">
      <f>'по 6-10'!J225+'по 0,4'!J222</f>
    </nc>
  </rcc>
  <rcc rId="34083" sId="1">
    <oc r="K22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0,4'!K225</f>
    </oc>
    <nc r="K225">
      <f>'по 6-10'!K225+'по 0,4'!K222</f>
    </nc>
  </rcc>
  <rcc rId="34084" sId="1">
    <oc r="J22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6-10'!J229+'C:\Users\magomedov-gm\Desktop\ГАС\ОТЧЕТЫ\Прил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0,4'!J226</f>
    </oc>
    <nc r="J226">
      <f>'по 6-10'!J226+'по 0,4'!J223</f>
    </nc>
  </rcc>
  <rcc rId="34085" sId="1">
    <oc r="K22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6-10'!K229+'C:\Users\magomedov-gm\Desktop\ГАС\ОТЧЕТЫ\Прил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0,4'!K226</f>
    </oc>
    <nc r="K226">
      <f>'по 6-10'!K226+'по 0,4'!K223</f>
    </nc>
  </rcc>
  <rcc rId="34086" sId="1">
    <oc r="J22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0,4'!J227</f>
    </oc>
    <nc r="J227">
      <f>'по 6-10'!J227+'по 0,4'!J224</f>
    </nc>
  </rcc>
  <rcc rId="34087" sId="1">
    <oc r="K22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0,4'!K227</f>
    </oc>
    <nc r="K227">
      <f>'по 6-10'!K227+'по 0,4'!K224</f>
    </nc>
  </rcc>
  <rcc rId="34088" sId="1">
    <oc r="J22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0,4'!J228</f>
    </oc>
    <nc r="J228">
      <f>'по 6-10'!J228+'по 0,4'!J225</f>
    </nc>
  </rcc>
  <rcc rId="34089" sId="1">
    <oc r="K22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0,4'!K228</f>
    </oc>
    <nc r="K228">
      <f>'по 6-10'!K228+'по 0,4'!K225</f>
    </nc>
  </rcc>
  <rcc rId="34090" sId="1">
    <oc r="J22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0,4'!J229</f>
    </oc>
    <nc r="J229">
      <f>'по 6-10'!J229+'по 0,4'!J226</f>
    </nc>
  </rcc>
  <rcc rId="34091" sId="1">
    <oc r="K22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0,4'!K229</f>
    </oc>
    <nc r="K229">
      <f>'по 6-10'!K229+'по 0,4'!K226</f>
    </nc>
  </rcc>
  <rcc rId="34092" sId="1">
    <oc r="J23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0,4'!J230</f>
    </oc>
    <nc r="J230">
      <f>'по 6-10'!J230+'по 0,4'!J227</f>
    </nc>
  </rcc>
  <rcc rId="34093" sId="1">
    <oc r="K23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0,4'!K230</f>
    </oc>
    <nc r="K230">
      <f>'по 6-10'!K230+'по 0,4'!K227</f>
    </nc>
  </rcc>
  <rcc rId="34094" sId="1">
    <oc r="J23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0,4'!J231</f>
    </oc>
    <nc r="J231">
      <f>'по 6-10'!J231+'по 0,4'!J228</f>
    </nc>
  </rcc>
  <rcc rId="34095" sId="1">
    <oc r="K231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6-10'!K234+'C:\Users\magomedov-gm\Desktop\ГАС\ОТЧЕТЫ\Прил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0,4'!K231</f>
    </oc>
    <nc r="K231">
      <f>'по 6-10'!K231+'по 0,4'!K228</f>
    </nc>
  </rcc>
  <rcc rId="34096" sId="1">
    <oc r="J23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0,4'!J232</f>
    </oc>
    <nc r="J232">
      <f>'по 6-10'!J232+'по 0,4'!J229</f>
    </nc>
  </rcc>
  <rcc rId="34097" sId="1">
    <oc r="K232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6-10'!K235+'C:\Users\magomedov-gm\Desktop\ГАС\ОТЧЕТЫ\Прил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0,4'!K232</f>
    </oc>
    <nc r="K232">
      <f>'по 6-10'!K232+'по 0,4'!K229</f>
    </nc>
  </rcc>
  <rcc rId="34098" sId="1">
    <oc r="J23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0,4'!J233</f>
    </oc>
    <nc r="J233">
      <f>'по 6-10'!J233+'по 0,4'!J230</f>
    </nc>
  </rcc>
  <rcc rId="34099" sId="1">
    <oc r="K233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6-10'!K236+'C:\Users\magomedov-gm\Desktop\ГАС\ОТЧЕТЫ\Прил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0,4'!K233</f>
    </oc>
    <nc r="K233">
      <f>'по 6-10'!K233+'по 0,4'!K230</f>
    </nc>
  </rcc>
  <rcc rId="34100" sId="1">
    <oc r="J23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0,4'!J234</f>
    </oc>
    <nc r="J234">
      <f>'по 6-10'!J234+'по 0,4'!J231</f>
    </nc>
  </rcc>
  <rcc rId="34101" sId="1">
    <oc r="K234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6-10'!K237+'C:\Users\magomedov-gm\Desktop\ГАС\ОТЧЕТЫ\Прил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0,4'!K234</f>
    </oc>
    <nc r="K234">
      <f>'по 6-10'!K234+'по 0,4'!K231</f>
    </nc>
  </rcc>
  <rcc rId="34102" sId="1">
    <oc r="J23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0,4'!J235</f>
    </oc>
    <nc r="J235">
      <f>'по 6-10'!J235+'по 0,4'!J232</f>
    </nc>
  </rcc>
  <rcc rId="34103" sId="1">
    <oc r="K235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6-10'!K238+'C:\Users\magomedov-gm\Desktop\ГАС\ОТЧЕТЫ\Прил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0,4'!K235</f>
    </oc>
    <nc r="K235">
      <f>'по 6-10'!K235+'по 0,4'!K232</f>
    </nc>
  </rcc>
  <rcc rId="34104" sId="1">
    <oc r="J23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6-10'!J239+'C:\Users\magomedov-gm\Desktop\ГАС\ОТЧЕТЫ\Прил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0,4'!J236</f>
    </oc>
    <nc r="J236">
      <f>'по 6-10'!J236+'по 0,4'!J233</f>
    </nc>
  </rcc>
  <rcc rId="34105" sId="1">
    <oc r="K236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6-10'!K239+'C:\Users\magomedov-gm\Desktop\ГАС\ОТЧЕТЫ\Прил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0,4'!K236</f>
    </oc>
    <nc r="K236">
      <f>'по 6-10'!K236+'по 0,4'!K233</f>
    </nc>
  </rcc>
  <rcc rId="34106" sId="1">
    <oc r="J23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6-10'!J240+'C:\Users\magomedov-gm\Desktop\ГАС\ОТЧЕТЫ\Прил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0,4'!J237</f>
    </oc>
    <nc r="J237">
      <f>'по 6-10'!J237+'по 0,4'!J234</f>
    </nc>
  </rcc>
  <rcc rId="34107" sId="1">
    <oc r="K237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6-10'!K240+'C:\Users\magomedov-gm\Desktop\ГАС\ОТЧЕТЫ\Прил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0,4'!K237</f>
    </oc>
    <nc r="K237">
      <f>'по 6-10'!K237+'по 0,4'!K234</f>
    </nc>
  </rcc>
  <rcc rId="34108" sId="1">
    <oc r="J23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6-10'!J241+'C:\Users\magomedov-gm\Desktop\ГАС\ОТЧЕТЫ\Прил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0,4'!J238</f>
    </oc>
    <nc r="J238">
      <f>'по 6-10'!J238+'по 0,4'!J235</f>
    </nc>
  </rcc>
  <rcc rId="34109" sId="1">
    <oc r="K238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6-10'!K241+'C:\Users\magomedov-gm\Desktop\ГАС\ОТЧЕТЫ\Прил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0,4'!K238</f>
    </oc>
    <nc r="K238">
      <f>'по 6-10'!K238+'по 0,4'!K235</f>
    </nc>
  </rcc>
  <rcc rId="34110" sId="1">
    <oc r="J23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6-10'!J242+'C:\Users\magomedov-gm\Desktop\ГАС\ОТЧЕТЫ\Прил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0,4'!J239</f>
    </oc>
    <nc r="J239">
      <f>'по 6-10'!J239+'по 0,4'!J236</f>
    </nc>
  </rcc>
  <rcc rId="34111" sId="1">
    <oc r="K239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6-10'!K242+'C:\Users\magomedov-gm\Desktop\ГАС\ОТЧЕТЫ\Прил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0,4'!K239</f>
    </oc>
    <nc r="K239">
      <f>'по 6-10'!K239+'по 0,4'!K236</f>
    </nc>
  </rcc>
  <rcc rId="34112" sId="1">
    <oc r="J24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6-10'!J243+'C:\Users\magomedov-gm\Desktop\ГАС\ОТЧЕТЫ\Прил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0,4'!J240</f>
    </oc>
    <nc r="J240">
      <f>'по 6-10'!J240+'по 0,4'!J237</f>
    </nc>
  </rcc>
  <rcc rId="34113" sId="1">
    <oc r="K240">
      <f>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6-10'!K243+'C:\Users\magomedov-gm\Desktop\ГАС\ОТЧЕТЫ\Прил 28 Договора и Заявки по Центрам питания\[Сводная по поданным заявкам и заключенным договорам с присоединенной мощностью за январь_2015.xlsx]по 0,4'!K240</f>
    </oc>
    <nc r="K240">
      <f>'по 6-10'!K240+'по 0,4'!K237</f>
    </nc>
  </rcc>
  <rcc rId="34114" sId="1">
    <nc r="J241">
      <f>'по 6-10'!J241+'по 0,4'!J238</f>
    </nc>
  </rcc>
  <rcc rId="34115" sId="1">
    <nc r="K241">
      <f>'по 6-10'!K241+'по 0,4'!K238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16" sId="3" numFmtId="4">
    <oc r="H154">
      <v>8</v>
    </oc>
    <nc r="H154"/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27" sId="4" numFmtId="4">
    <oc r="D84">
      <v>2</v>
    </oc>
    <nc r="D84">
      <v>7</v>
    </nc>
  </rcc>
  <rcc rId="33128" sId="4" numFmtId="4">
    <oc r="E84">
      <v>10</v>
    </oc>
    <nc r="E84">
      <v>35</v>
    </nc>
  </rcc>
  <rcc rId="33129" sId="4" numFmtId="4">
    <oc r="F84">
      <v>2</v>
    </oc>
    <nc r="F84">
      <v>7</v>
    </nc>
  </rcc>
  <rcc rId="33130" sId="4" numFmtId="4">
    <oc r="G84">
      <v>10</v>
    </oc>
    <nc r="G84">
      <v>35</v>
    </nc>
  </rcc>
  <rfmt sheetId="4" sqref="D84:G84">
    <dxf>
      <fill>
        <patternFill patternType="solid">
          <bgColor rgb="FFFFFF00"/>
        </patternFill>
      </fill>
    </dxf>
  </rfmt>
  <rcc rId="33131" sId="4" numFmtId="4">
    <oc r="D75">
      <v>3</v>
    </oc>
    <nc r="D75">
      <v>4</v>
    </nc>
  </rcc>
  <rcc rId="33132" sId="4" numFmtId="4">
    <oc r="E75">
      <v>22</v>
    </oc>
    <nc r="E75">
      <v>27</v>
    </nc>
  </rcc>
  <rcc rId="33133" sId="3" numFmtId="4">
    <oc r="D78">
      <v>1</v>
    </oc>
    <nc r="D78">
      <v>3</v>
    </nc>
  </rcc>
  <rcc rId="33134" sId="3" numFmtId="4">
    <oc r="E78">
      <v>30</v>
    </oc>
    <nc r="E78">
      <v>75</v>
    </nc>
  </rcc>
  <rcc rId="33135" sId="3" numFmtId="4">
    <oc r="D67">
      <v>1</v>
    </oc>
    <nc r="D67">
      <v>5</v>
    </nc>
  </rcc>
  <rcc rId="33136" sId="3" numFmtId="4">
    <oc r="E67">
      <v>70</v>
    </oc>
    <nc r="E67">
      <v>797</v>
    </nc>
  </rcc>
  <rcc rId="33137" sId="4" numFmtId="4">
    <oc r="D64">
      <v>9</v>
    </oc>
    <nc r="D64">
      <v>21</v>
    </nc>
  </rcc>
  <rcc rId="33138" sId="4" numFmtId="4">
    <oc r="E64">
      <v>102</v>
    </oc>
    <nc r="E64">
      <v>167</v>
    </nc>
  </rcc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64:E64">
    <dxf>
      <fill>
        <patternFill patternType="solid">
          <bgColor rgb="FFFFFF00"/>
        </patternFill>
      </fill>
    </dxf>
  </rfmt>
  <rfmt sheetId="3" sqref="D67:E67">
    <dxf>
      <fill>
        <patternFill patternType="solid">
          <bgColor rgb="FFFFFF00"/>
        </patternFill>
      </fill>
    </dxf>
  </rfmt>
  <rcc rId="33139" sId="4" numFmtId="4">
    <oc r="D210">
      <v>5</v>
    </oc>
    <nc r="D210">
      <v>11</v>
    </nc>
  </rcc>
  <rcc rId="33140" sId="4" numFmtId="4">
    <oc r="E210">
      <v>75</v>
    </oc>
    <nc r="E210">
      <v>115</v>
    </nc>
  </rcc>
  <rfmt sheetId="4" sqref="D210:E210">
    <dxf>
      <fill>
        <patternFill patternType="solid">
          <bgColor rgb="FFFFFF00"/>
        </patternFill>
      </fill>
    </dxf>
  </rfmt>
  <rcc rId="33141" sId="4" numFmtId="4">
    <nc r="D159">
      <v>5</v>
    </nc>
  </rcc>
  <rcc rId="33142" sId="4" numFmtId="4">
    <nc r="E159">
      <v>25</v>
    </nc>
  </rcc>
  <rfmt sheetId="4" sqref="D159:E159">
    <dxf>
      <fill>
        <patternFill patternType="solid">
          <bgColor rgb="FFFFFF00"/>
        </patternFill>
      </fill>
    </dxf>
  </rfmt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43" sId="4" numFmtId="4">
    <oc r="D35">
      <v>2</v>
    </oc>
    <nc r="D35">
      <v>8</v>
    </nc>
  </rcc>
  <rcc rId="33144" sId="4" numFmtId="4">
    <oc r="E35">
      <v>13</v>
    </oc>
    <nc r="E35">
      <v>51</v>
    </nc>
  </rcc>
  <rfmt sheetId="4" sqref="D35:E35">
    <dxf>
      <fill>
        <patternFill patternType="solid">
          <bgColor rgb="FFFFFF00"/>
        </patternFill>
      </fill>
    </dxf>
  </rfmt>
  <rcc rId="33145" sId="3" numFmtId="4">
    <oc r="D38">
      <v>5</v>
    </oc>
    <nc r="D38">
      <v>7</v>
    </nc>
  </rcc>
  <rcc rId="33146" sId="3" numFmtId="4">
    <oc r="E38">
      <v>903</v>
    </oc>
    <nc r="E38">
      <v>766</v>
    </nc>
  </rcc>
  <rfmt sheetId="3" sqref="D38:E38">
    <dxf>
      <fill>
        <patternFill>
          <bgColor rgb="FFFFFF00"/>
        </patternFill>
      </fill>
    </dxf>
  </rfmt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47" sId="4" numFmtId="4">
    <nc r="D227">
      <v>5</v>
    </nc>
  </rcc>
  <rcc rId="33148" sId="4" numFmtId="4">
    <nc r="E227">
      <v>25</v>
    </nc>
  </rcc>
  <rcc rId="33149" sId="4" numFmtId="4">
    <nc r="F227">
      <v>5</v>
    </nc>
  </rcc>
  <rcc rId="33150" sId="4" numFmtId="4">
    <nc r="G227">
      <v>25</v>
    </nc>
  </rcc>
  <rfmt sheetId="4" sqref="D227:G227">
    <dxf>
      <fill>
        <patternFill patternType="solid">
          <bgColor rgb="FFFFFF00"/>
        </patternFill>
      </fill>
    </dxf>
  </rfmt>
  <rcc rId="33151" sId="4" numFmtId="4">
    <oc r="D95">
      <v>4</v>
    </oc>
    <nc r="D95">
      <v>7</v>
    </nc>
  </rcc>
  <rcc rId="33152" sId="4" numFmtId="4">
    <oc r="E95">
      <v>57</v>
    </oc>
    <nc r="E95">
      <v>72</v>
    </nc>
  </rcc>
  <rfmt sheetId="4" sqref="D95:E95">
    <dxf>
      <fill>
        <patternFill patternType="solid">
          <bgColor rgb="FFFFFF00"/>
        </patternFill>
      </fill>
    </dxf>
  </rfmt>
  <rfmt sheetId="3" sqref="D98:E98">
    <dxf>
      <fill>
        <patternFill patternType="solid">
          <bgColor rgb="FFFFFF00"/>
        </patternFill>
      </fill>
    </dxf>
  </rfmt>
  <rcc rId="33153" sId="3" numFmtId="4">
    <oc r="E118">
      <f>208+590</f>
    </oc>
    <nc r="E118">
      <v>980</v>
    </nc>
  </rcc>
  <rfmt sheetId="3" sqref="D118:E118">
    <dxf>
      <fill>
        <patternFill>
          <bgColor rgb="FFFFFF00"/>
        </patternFill>
      </fill>
    </dxf>
  </rfmt>
  <rcc rId="33154" sId="4" numFmtId="4">
    <oc r="D115">
      <v>3</v>
    </oc>
    <nc r="D115">
      <v>4</v>
    </nc>
  </rcc>
  <rcc rId="33155" sId="4" numFmtId="4">
    <oc r="E115">
      <v>23</v>
    </oc>
    <nc r="E115">
      <v>35</v>
    </nc>
  </rcc>
  <rfmt sheetId="4" sqref="D115:E115">
    <dxf>
      <fill>
        <patternFill patternType="solid">
          <bgColor rgb="FFFFFF00"/>
        </patternFill>
      </fill>
    </dxf>
  </rfmt>
  <rcc rId="33156" sId="4">
    <nc r="D169">
      <v>2</v>
    </nc>
  </rcc>
  <rcc rId="33157" sId="4">
    <nc r="E169">
      <v>10</v>
    </nc>
  </rcc>
  <rfmt sheetId="4" sqref="D169:E169">
    <dxf>
      <fill>
        <patternFill patternType="solid">
          <bgColor rgb="FFFFFF00"/>
        </patternFill>
      </fill>
    </dxf>
  </rfmt>
  <rcc rId="33158" sId="3">
    <oc r="D171">
      <v>1</v>
    </oc>
    <nc r="D171">
      <v>2</v>
    </nc>
  </rcc>
  <rcc rId="33159" sId="3">
    <oc r="E171">
      <v>30</v>
    </oc>
    <nc r="E171">
      <v>38</v>
    </nc>
  </rcc>
  <rfmt sheetId="3" sqref="D171:E171">
    <dxf>
      <fill>
        <patternFill>
          <bgColor rgb="FFFFFF00"/>
        </patternFill>
      </fill>
    </dxf>
  </rfmt>
  <rcc rId="33160" sId="3" numFmtId="4">
    <nc r="D113">
      <v>2</v>
    </nc>
  </rcc>
  <rcc rId="33161" sId="3" numFmtId="4">
    <nc r="E113">
      <v>23</v>
    </nc>
  </rcc>
  <rfmt sheetId="3" sqref="D113:E113">
    <dxf>
      <fill>
        <patternFill patternType="solid">
          <bgColor rgb="FFFFFF00"/>
        </patternFill>
      </fill>
    </dxf>
  </rfmt>
  <rcc rId="33162" sId="4" numFmtId="4">
    <oc r="D110">
      <v>6</v>
    </oc>
    <nc r="D110">
      <v>29</v>
    </nc>
  </rcc>
  <rcc rId="33163" sId="4" numFmtId="4">
    <oc r="E110">
      <v>52.5</v>
    </oc>
    <nc r="E110">
      <v>125.5</v>
    </nc>
  </rcc>
  <rfmt sheetId="4" sqref="D110:E110">
    <dxf>
      <fill>
        <patternFill patternType="solid">
          <bgColor rgb="FFFFFF00"/>
        </patternFill>
      </fill>
    </dxf>
  </rfmt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64" sId="4" numFmtId="4">
    <oc r="D36">
      <v>21</v>
    </oc>
    <nc r="D36">
      <v>46</v>
    </nc>
  </rcc>
  <rcc rId="33165" sId="4" numFmtId="4">
    <oc r="E36">
      <v>157</v>
    </oc>
    <nc r="E36">
      <v>288</v>
    </nc>
  </rcc>
  <rfmt sheetId="4" sqref="D36:E36">
    <dxf>
      <fill>
        <patternFill patternType="solid">
          <bgColor rgb="FFFFFF00"/>
        </patternFill>
      </fill>
    </dxf>
  </rfmt>
  <rcc rId="33166" sId="3" numFmtId="4">
    <oc r="D39">
      <v>2</v>
    </oc>
    <nc r="D39">
      <v>4</v>
    </nc>
  </rcc>
  <rcc rId="33167" sId="3" numFmtId="4">
    <oc r="E39">
      <v>93</v>
    </oc>
    <nc r="E39">
      <v>230</v>
    </nc>
  </rcc>
  <rfmt sheetId="3" sqref="D39:E39">
    <dxf>
      <fill>
        <patternFill patternType="solid">
          <bgColor rgb="FFFFFF00"/>
        </patternFill>
      </fill>
    </dxf>
  </rfmt>
  <rcc rId="33168" sId="4" numFmtId="4">
    <oc r="D37">
      <v>3</v>
    </oc>
    <nc r="D37">
      <v>16</v>
    </nc>
  </rcc>
  <rcc rId="33169" sId="4" numFmtId="4">
    <oc r="E37">
      <v>20</v>
    </oc>
    <nc r="E37">
      <v>104</v>
    </nc>
  </rcc>
  <rfmt sheetId="4" sqref="D36:E37">
    <dxf>
      <fill>
        <patternFill>
          <bgColor rgb="FFFFFF00"/>
        </patternFill>
      </fill>
    </dxf>
  </rfmt>
  <rcc rId="33170" sId="4" numFmtId="4">
    <oc r="D67">
      <v>6</v>
    </oc>
    <nc r="D67">
      <v>9</v>
    </nc>
  </rcc>
  <rcc rId="33171" sId="4" numFmtId="4">
    <oc r="E67">
      <v>61</v>
    </oc>
    <nc r="E67">
      <v>94</v>
    </nc>
  </rcc>
  <rfmt sheetId="4" sqref="D67:E67">
    <dxf>
      <fill>
        <patternFill patternType="solid">
          <bgColor rgb="FFFFFF00"/>
        </patternFill>
      </fill>
    </dxf>
  </rfmt>
  <rcc rId="33172" sId="3" numFmtId="4">
    <oc r="D70">
      <v>3</v>
    </oc>
    <nc r="D70">
      <v>4</v>
    </nc>
  </rcc>
  <rcc rId="33173" sId="3" numFmtId="4">
    <oc r="E70">
      <v>70</v>
    </oc>
    <nc r="E70">
      <v>85</v>
    </nc>
  </rcc>
  <rfmt sheetId="3" sqref="D70:E70">
    <dxf>
      <fill>
        <patternFill patternType="solid">
          <bgColor rgb="FFFFFF00"/>
        </patternFill>
      </fill>
    </dxf>
  </rfmt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74" sId="4" numFmtId="4">
    <oc r="D105">
      <v>10</v>
    </oc>
    <nc r="D105">
      <v>15</v>
    </nc>
  </rcc>
  <rcc rId="33175" sId="4" numFmtId="4">
    <oc r="E105">
      <v>105</v>
    </oc>
    <nc r="E105">
      <v>133</v>
    </nc>
  </rcc>
  <rfmt sheetId="4" sqref="D105:E105">
    <dxf>
      <fill>
        <patternFill patternType="solid">
          <bgColor rgb="FFFFFF00"/>
        </patternFill>
      </fill>
    </dxf>
  </rfmt>
  <rcc rId="33176" sId="3" numFmtId="4">
    <oc r="D108">
      <v>8</v>
    </oc>
    <nc r="D108">
      <v>9</v>
    </nc>
  </rcc>
  <rcc rId="33177" sId="3" numFmtId="4">
    <oc r="E108">
      <v>865</v>
    </oc>
    <nc r="E108">
      <v>863</v>
    </nc>
  </rcc>
  <rfmt sheetId="3" sqref="D108:E108">
    <dxf>
      <fill>
        <patternFill patternType="solid">
          <bgColor rgb="FFFFFF00"/>
        </patternFill>
      </fill>
    </dxf>
  </rfmt>
  <rcc rId="33178" sId="4" numFmtId="4">
    <oc r="D213">
      <v>1</v>
    </oc>
    <nc r="D213">
      <v>6</v>
    </nc>
  </rcc>
  <rcc rId="33179" sId="4" numFmtId="4">
    <oc r="E213">
      <v>10</v>
    </oc>
    <nc r="E213">
      <v>35</v>
    </nc>
  </rcc>
  <rfmt sheetId="4" sqref="D213:E213">
    <dxf>
      <fill>
        <patternFill patternType="solid">
          <bgColor rgb="FFFFFF00"/>
        </patternFill>
      </fill>
    </dxf>
  </rfmt>
  <rcc rId="33180" sId="3" numFmtId="4">
    <oc r="D46">
      <v>4</v>
    </oc>
    <nc r="D46">
      <v>6</v>
    </nc>
  </rcc>
  <rcc rId="33181" sId="3" numFmtId="4">
    <oc r="E46">
      <f>702.4+660</f>
    </oc>
    <nc r="E46">
      <v>1382.4</v>
    </nc>
  </rcc>
  <rfmt sheetId="3" sqref="D46:E46">
    <dxf>
      <fill>
        <patternFill>
          <bgColor rgb="FFFFFF00"/>
        </patternFill>
      </fill>
    </dxf>
  </rfmt>
  <rcc rId="33182" sId="4" numFmtId="4">
    <oc r="D43">
      <v>15</v>
    </oc>
    <nc r="D43">
      <v>46</v>
    </nc>
  </rcc>
  <rcc rId="33183" sId="4" numFmtId="4">
    <oc r="E43">
      <v>140</v>
    </oc>
    <nc r="E43">
      <v>389</v>
    </nc>
  </rcc>
  <rfmt sheetId="4" sqref="D43:E43">
    <dxf>
      <fill>
        <patternFill patternType="solid">
          <bgColor rgb="FFFFFF00"/>
        </patternFill>
      </fill>
    </dxf>
  </rfmt>
  <rcc rId="33184" sId="4" numFmtId="4">
    <oc r="D116">
      <v>1</v>
    </oc>
    <nc r="D116">
      <v>3</v>
    </nc>
  </rcc>
  <rcc rId="33185" sId="4" numFmtId="4">
    <oc r="E116">
      <v>8</v>
    </oc>
    <nc r="E116">
      <v>14.5</v>
    </nc>
  </rcc>
  <rfmt sheetId="3" sqref="D119:E119">
    <dxf>
      <fill>
        <patternFill>
          <bgColor rgb="FFFFFF00"/>
        </patternFill>
      </fill>
    </dxf>
  </rfmt>
  <rcc rId="33186" sId="4" numFmtId="4">
    <oc r="E201">
      <v>15</v>
    </oc>
    <nc r="E201">
      <v>50</v>
    </nc>
  </rcc>
  <rcc rId="33187" sId="4" numFmtId="4">
    <oc r="D201">
      <v>1</v>
    </oc>
    <nc r="D201">
      <v>7</v>
    </nc>
  </rcc>
  <rfmt sheetId="4" sqref="D201:E201">
    <dxf>
      <fill>
        <patternFill patternType="solid">
          <bgColor rgb="FFFFFF00"/>
        </patternFill>
      </fill>
    </dxf>
  </rfmt>
  <rcc rId="33188" sId="3" numFmtId="4">
    <nc r="D203">
      <v>1</v>
    </nc>
  </rcc>
  <rcc rId="33189" sId="3" numFmtId="4">
    <nc r="E203">
      <v>15</v>
    </nc>
  </rcc>
  <rfmt sheetId="3" sqref="D203:E203">
    <dxf>
      <fill>
        <patternFill patternType="solid">
          <bgColor rgb="FFFFFF00"/>
        </patternFill>
      </fill>
    </dxf>
  </rfmt>
  <rcc rId="33190" sId="4" numFmtId="4">
    <oc r="D226">
      <v>1</v>
    </oc>
    <nc r="D226">
      <v>2</v>
    </nc>
  </rcc>
  <rcc rId="33191" sId="4" numFmtId="4">
    <oc r="E226">
      <v>15</v>
    </oc>
    <nc r="E226">
      <v>35</v>
    </nc>
  </rcc>
  <rfmt sheetId="4" sqref="D226:E226">
    <dxf>
      <fill>
        <patternFill patternType="solid">
          <bgColor rgb="FFFFFF00"/>
        </patternFill>
      </fill>
    </dxf>
  </rfmt>
  <rcc rId="33192" sId="4" numFmtId="4">
    <oc r="D230">
      <v>1</v>
    </oc>
    <nc r="D230">
      <v>4</v>
    </nc>
  </rcc>
  <rcc rId="33193" sId="4" numFmtId="4">
    <oc r="E230">
      <v>11</v>
    </oc>
    <nc r="E230">
      <v>47</v>
    </nc>
  </rcc>
  <rfmt sheetId="4" sqref="D230:E230">
    <dxf>
      <fill>
        <patternFill patternType="solid">
          <bgColor rgb="FFFFFF00"/>
        </patternFill>
      </fill>
    </dxf>
  </rfmt>
  <rcc rId="33194" sId="3" numFmtId="4">
    <oc r="D238">
      <v>1</v>
    </oc>
    <nc r="D238">
      <v>3</v>
    </nc>
  </rcc>
  <rcc rId="33195" sId="3" numFmtId="4">
    <oc r="E238">
      <v>10</v>
    </oc>
    <nc r="E238">
      <v>64</v>
    </nc>
  </rcc>
  <rfmt sheetId="3" sqref="D238:E238">
    <dxf>
      <fill>
        <patternFill patternType="solid">
          <bgColor rgb="FFFFFF00"/>
        </patternFill>
      </fill>
    </dxf>
  </rfmt>
  <rcc rId="33196" sId="4" numFmtId="4">
    <oc r="D236">
      <v>2</v>
    </oc>
    <nc r="D236">
      <v>5</v>
    </nc>
  </rcc>
  <rcc rId="33197" sId="4" numFmtId="4">
    <oc r="E236">
      <v>21</v>
    </oc>
    <nc r="E236">
      <v>39</v>
    </nc>
  </rcc>
  <rfmt sheetId="4" sqref="D236:E236">
    <dxf>
      <fill>
        <patternFill patternType="solid">
          <bgColor rgb="FFFFFF00"/>
        </patternFill>
      </fill>
    </dxf>
  </rfmt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98" sId="4" numFmtId="4">
    <oc r="D20">
      <v>32</v>
    </oc>
    <nc r="D20">
      <v>50</v>
    </nc>
  </rcc>
  <rcc rId="33199" sId="4" numFmtId="4">
    <oc r="E20">
      <v>534</v>
    </oc>
    <nc r="E20">
      <v>990</v>
    </nc>
  </rcc>
  <rfmt sheetId="4" sqref="D20:E20">
    <dxf>
      <fill>
        <patternFill patternType="solid">
          <bgColor rgb="FFFFFF00"/>
        </patternFill>
      </fill>
    </dxf>
  </rfmt>
  <rfmt sheetId="3" sqref="D23:E23">
    <dxf>
      <fill>
        <patternFill patternType="solid">
          <bgColor rgb="FFFFFF00"/>
        </patternFill>
      </fill>
    </dxf>
  </rfmt>
  <rcc rId="33200" sId="3" numFmtId="4">
    <oc r="E23">
      <v>730</v>
    </oc>
    <nc r="E23">
      <v>1047</v>
    </nc>
  </rcc>
  <rcc rId="33201" sId="3" numFmtId="4">
    <oc r="D211">
      <v>2</v>
    </oc>
    <nc r="D211">
      <v>3</v>
    </nc>
  </rcc>
  <rcc rId="33202" sId="3" numFmtId="4">
    <oc r="E211">
      <v>260</v>
    </oc>
    <nc r="E211">
      <v>350</v>
    </nc>
  </rcc>
  <rfmt sheetId="3" sqref="D211:E211">
    <dxf>
      <fill>
        <patternFill patternType="solid">
          <bgColor rgb="FFFFFF00"/>
        </patternFill>
      </fill>
    </dxf>
  </rfmt>
  <rcc rId="33203" sId="4" numFmtId="4">
    <oc r="D197">
      <v>1</v>
    </oc>
    <nc r="D197">
      <v>10</v>
    </nc>
  </rcc>
  <rcc rId="33204" sId="4" numFmtId="4">
    <oc r="E197">
      <v>5</v>
    </oc>
    <nc r="E197">
      <v>57</v>
    </nc>
  </rcc>
  <rfmt sheetId="3" sqref="D199:E199">
    <dxf>
      <fill>
        <patternFill patternType="solid">
          <bgColor rgb="FFFFFF00"/>
        </patternFill>
      </fill>
    </dxf>
  </rfmt>
  <rcc rId="33205" sId="4" numFmtId="4">
    <oc r="E74">
      <v>33</v>
    </oc>
    <nc r="E74">
      <v>53</v>
    </nc>
  </rcc>
  <rcc rId="33206" sId="4" numFmtId="4">
    <oc r="D74">
      <v>4</v>
    </oc>
    <nc r="D74">
      <v>8</v>
    </nc>
  </rcc>
  <rfmt sheetId="4" sqref="D74:E74">
    <dxf>
      <fill>
        <patternFill patternType="solid">
          <bgColor rgb="FFFFFF00"/>
        </patternFill>
      </fill>
    </dxf>
  </rfmt>
  <rfmt sheetId="3" sqref="D77:E77">
    <dxf>
      <fill>
        <patternFill patternType="solid">
          <bgColor rgb="FFFFFF00"/>
        </patternFill>
      </fill>
    </dxf>
  </rfmt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78:E78">
    <dxf>
      <fill>
        <patternFill>
          <bgColor rgb="FFFFFF00"/>
        </patternFill>
      </fill>
    </dxf>
  </rfmt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07" sId="3" numFmtId="4">
    <oc r="E117">
      <f>235+440+200</f>
    </oc>
    <nc r="E117">
      <v>935</v>
    </nc>
  </rcc>
  <rfmt sheetId="3" sqref="D117:E117">
    <dxf>
      <fill>
        <patternFill>
          <bgColor rgb="FFFFFF00"/>
        </patternFill>
      </fill>
    </dxf>
  </rfmt>
  <rcc rId="33208" sId="4" numFmtId="4">
    <oc r="D114">
      <v>2</v>
    </oc>
    <nc r="D114">
      <v>6</v>
    </nc>
  </rcc>
  <rcc rId="33209" sId="4" numFmtId="4">
    <oc r="E114">
      <v>36</v>
    </oc>
    <nc r="E114">
      <v>65</v>
    </nc>
  </rcc>
  <rfmt sheetId="4" sqref="D114:E114">
    <dxf>
      <fill>
        <patternFill patternType="solid">
          <bgColor rgb="FFFFFF00"/>
        </patternFill>
      </fill>
    </dxf>
  </rfmt>
  <rcc rId="33210" sId="4" numFmtId="4">
    <oc r="D102">
      <v>25</v>
    </oc>
    <nc r="D102">
      <v>32</v>
    </nc>
  </rcc>
  <rcc rId="33211" sId="4" numFmtId="4">
    <oc r="E102">
      <v>564</v>
    </oc>
    <nc r="E102">
      <v>607</v>
    </nc>
  </rcc>
  <rfmt sheetId="4" sqref="D102:E102">
    <dxf>
      <fill>
        <patternFill patternType="solid">
          <bgColor rgb="FFFFFF00"/>
        </patternFill>
      </fill>
    </dxf>
  </rfmt>
  <rcc rId="33212" sId="3" numFmtId="4">
    <oc r="D105">
      <v>8</v>
    </oc>
    <nc r="D105">
      <v>9</v>
    </nc>
  </rcc>
  <rcc rId="33213" sId="3" numFmtId="4">
    <oc r="E105">
      <f>560+250+300+420</f>
    </oc>
    <nc r="E105">
      <v>1560</v>
    </nc>
  </rcc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105:E105">
    <dxf>
      <fill>
        <patternFill patternType="solid">
          <bgColor rgb="FFFFFF00"/>
        </patternFill>
      </fill>
    </dxf>
  </rfmt>
  <rcc rId="33214" sId="3" numFmtId="4">
    <oc r="E105">
      <v>1560</v>
    </oc>
    <nc r="E105">
      <v>2050</v>
    </nc>
  </rcc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15" sId="3" numFmtId="4">
    <oc r="D104">
      <v>10</v>
    </oc>
    <nc r="D104">
      <v>12</v>
    </nc>
  </rcc>
  <rcc rId="33216" sId="3" numFmtId="4">
    <oc r="E104">
      <f>708+550+55+100+100</f>
    </oc>
    <nc r="E104">
      <v>1566</v>
    </nc>
  </rcc>
  <rfmt sheetId="3" sqref="D104:E104">
    <dxf>
      <fill>
        <patternFill patternType="solid">
          <bgColor rgb="FFFFFF00"/>
        </patternFill>
      </fill>
    </dxf>
  </rfmt>
  <rcc rId="33217" sId="4" numFmtId="4">
    <oc r="D101">
      <v>25</v>
    </oc>
    <nc r="D101">
      <v>31</v>
    </nc>
  </rcc>
  <rcc rId="33218" sId="4" numFmtId="4">
    <oc r="E101">
      <v>368</v>
    </oc>
    <nc r="E101">
      <v>392</v>
    </nc>
  </rcc>
  <rfmt sheetId="4" sqref="D101:E101">
    <dxf>
      <fill>
        <patternFill patternType="solid">
          <bgColor rgb="FFFFFF00"/>
        </patternFill>
      </fill>
    </dxf>
  </rfmt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19" sId="4" numFmtId="4">
    <oc r="D40">
      <v>11</v>
    </oc>
    <nc r="D40">
      <v>23</v>
    </nc>
  </rcc>
  <rcc rId="33220" sId="4" numFmtId="4">
    <oc r="E40">
      <v>66</v>
    </oc>
    <nc r="E40">
      <v>110</v>
    </nc>
  </rcc>
  <rfmt sheetId="4" sqref="D40:E40">
    <dxf>
      <fill>
        <patternFill patternType="solid">
          <bgColor rgb="FFFFFF00"/>
        </patternFill>
      </fill>
    </dxf>
  </rfmt>
  <rcc rId="33221" sId="3" numFmtId="4">
    <oc r="D43">
      <v>1</v>
    </oc>
    <nc r="D43">
      <v>2</v>
    </nc>
  </rcc>
  <rcc rId="33222" sId="3" numFmtId="4">
    <oc r="E43">
      <v>250</v>
    </oc>
    <nc r="E43">
      <v>260</v>
    </nc>
  </rcc>
  <rcc rId="33223" sId="3" numFmtId="4">
    <nc r="D93">
      <v>1</v>
    </nc>
  </rcc>
  <rcc rId="33224" sId="3" numFmtId="4">
    <nc r="E93">
      <v>13</v>
    </nc>
  </rcc>
  <rcc rId="33225" sId="4" numFmtId="4">
    <oc r="D90">
      <v>5</v>
    </oc>
    <nc r="D90">
      <v>7</v>
    </nc>
  </rcc>
  <rcc rId="33226" sId="4" numFmtId="4">
    <oc r="E90">
      <v>56</v>
    </oc>
    <nc r="E90">
      <v>55</v>
    </nc>
  </rcc>
  <rfmt sheetId="4" sqref="D90:E90">
    <dxf>
      <fill>
        <patternFill patternType="solid">
          <bgColor rgb="FFFFFF00"/>
        </patternFill>
      </fill>
    </dxf>
  </rfmt>
  <rcc rId="33227" sId="4" numFmtId="4">
    <oc r="D96">
      <v>4</v>
    </oc>
    <nc r="D96">
      <v>7</v>
    </nc>
  </rcc>
  <rcc rId="33228" sId="4" numFmtId="4">
    <oc r="E96">
      <v>32</v>
    </oc>
    <nc r="E96">
      <v>48</v>
    </nc>
  </rcc>
  <rfmt sheetId="4" sqref="D96:E96">
    <dxf>
      <fill>
        <patternFill patternType="solid">
          <bgColor rgb="FFFFFF00"/>
        </patternFill>
      </fill>
    </dxf>
  </rfmt>
  <rcc rId="33229" sId="4" numFmtId="4">
    <oc r="D97">
      <v>1</v>
    </oc>
    <nc r="D97">
      <v>2</v>
    </nc>
  </rcc>
  <rcc rId="33230" sId="4" numFmtId="4">
    <oc r="E97">
      <v>7</v>
    </oc>
    <nc r="E97">
      <v>12</v>
    </nc>
  </rcc>
  <rfmt sheetId="4" sqref="D97:E97">
    <dxf>
      <fill>
        <patternFill patternType="solid">
          <bgColor rgb="FFFFFF00"/>
        </patternFill>
      </fill>
    </dxf>
  </rfmt>
  <rfmt sheetId="4" sqref="D69:E69">
    <dxf>
      <fill>
        <patternFill patternType="solid">
          <bgColor rgb="FFFFFF00"/>
        </patternFill>
      </fill>
    </dxf>
  </rfmt>
  <rfmt sheetId="3" sqref="D139:E139">
    <dxf>
      <fill>
        <patternFill>
          <bgColor rgb="FFFFFF00"/>
        </patternFill>
      </fill>
    </dxf>
  </rfmt>
  <rcc rId="33231" sId="3" numFmtId="4">
    <oc r="D128">
      <v>1</v>
    </oc>
    <nc r="D128">
      <v>2</v>
    </nc>
  </rcc>
  <rcc rId="33232" sId="3" numFmtId="4">
    <oc r="E128">
      <v>12</v>
    </oc>
    <nc r="E128">
      <v>42</v>
    </nc>
  </rcc>
  <rfmt sheetId="3" sqref="D128:E128">
    <dxf>
      <fill>
        <patternFill patternType="solid">
          <bgColor rgb="FFFFFF00"/>
        </patternFill>
      </fill>
    </dxf>
  </rfmt>
  <rcc rId="33233" sId="4" numFmtId="4">
    <nc r="D125">
      <v>3</v>
    </nc>
  </rcc>
  <rcc rId="33234" sId="4" numFmtId="4">
    <nc r="E125">
      <v>9</v>
    </nc>
  </rcc>
  <rcc rId="33235" sId="4" numFmtId="4">
    <nc r="F125">
      <v>3</v>
    </nc>
  </rcc>
  <rcc rId="33236" sId="4" numFmtId="4">
    <nc r="G125">
      <v>9</v>
    </nc>
  </rcc>
  <rfmt sheetId="4" sqref="D125:E125">
    <dxf>
      <fill>
        <patternFill>
          <bgColor rgb="FFFFFF00"/>
        </patternFill>
      </fill>
    </dxf>
  </rfmt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37" sId="4" numFmtId="4">
    <oc r="E124">
      <v>5</v>
    </oc>
    <nc r="E124">
      <v>18</v>
    </nc>
  </rcc>
  <rcc rId="33238" sId="4" numFmtId="4">
    <oc r="D124">
      <v>1</v>
    </oc>
    <nc r="D124">
      <v>6</v>
    </nc>
  </rcc>
  <rfmt sheetId="4" sqref="D124:E124">
    <dxf>
      <fill>
        <patternFill>
          <bgColor rgb="FFFFFF00"/>
        </patternFill>
      </fill>
    </dxf>
  </rfmt>
  <rfmt sheetId="3" sqref="D63:E63">
    <dxf>
      <fill>
        <patternFill patternType="solid">
          <bgColor rgb="FFFFFF00"/>
        </patternFill>
      </fill>
    </dxf>
  </rfmt>
  <rcc rId="33239" sId="4" numFmtId="4">
    <oc r="D193">
      <v>4</v>
    </oc>
    <nc r="D193">
      <v>12</v>
    </nc>
  </rcc>
  <rcc rId="33240" sId="4" numFmtId="4">
    <oc r="E193">
      <v>47</v>
    </oc>
    <nc r="E193">
      <v>118</v>
    </nc>
  </rcc>
  <rfmt sheetId="4" sqref="D193:E193">
    <dxf>
      <fill>
        <patternFill patternType="solid">
          <bgColor rgb="FFFFFF00"/>
        </patternFill>
      </fill>
    </dxf>
  </rfmt>
  <rcc rId="33241" sId="3" numFmtId="4">
    <nc r="D195">
      <v>1</v>
    </nc>
  </rcc>
  <rcc rId="33242" sId="3" numFmtId="4">
    <nc r="E195">
      <v>13</v>
    </nc>
  </rcc>
  <rfmt sheetId="3" sqref="D195:E195">
    <dxf>
      <fill>
        <patternFill patternType="solid">
          <bgColor rgb="FFFFFF00"/>
        </patternFill>
      </fill>
    </dxf>
  </rfmt>
  <rcc rId="33243" sId="3" numFmtId="4">
    <oc r="D32">
      <v>5</v>
    </oc>
    <nc r="D32">
      <v>10</v>
    </nc>
  </rcc>
  <rcc rId="33244" sId="3" numFmtId="4">
    <oc r="E32">
      <f>430+190</f>
    </oc>
    <nc r="E32">
      <v>1181</v>
    </nc>
  </rcc>
  <rfmt sheetId="3" sqref="D32:E32">
    <dxf>
      <fill>
        <patternFill>
          <bgColor rgb="FFFFFF00"/>
        </patternFill>
      </fill>
    </dxf>
  </rfmt>
  <rfmt sheetId="4" sqref="D29:E29">
    <dxf>
      <fill>
        <patternFill patternType="solid">
          <bgColor rgb="FFFFFF00"/>
        </patternFill>
      </fill>
    </dxf>
  </rfmt>
  <rcc rId="33245" sId="3" numFmtId="4">
    <oc r="D33">
      <v>7</v>
    </oc>
    <nc r="D33">
      <v>8</v>
    </nc>
  </rcc>
  <rcc rId="33246" sId="3" numFmtId="4">
    <oc r="E33">
      <v>700</v>
    </oc>
    <nc r="E33">
      <v>780</v>
    </nc>
  </rcc>
  <rfmt sheetId="3" sqref="D33:E33">
    <dxf>
      <fill>
        <patternFill>
          <bgColor rgb="FFFFFF00"/>
        </patternFill>
      </fill>
    </dxf>
  </rfmt>
  <rfmt sheetId="4" sqref="D30:E30">
    <dxf>
      <fill>
        <patternFill patternType="solid">
          <bgColor rgb="FFFFFF00"/>
        </patternFill>
      </fill>
    </dxf>
  </rfmt>
  <rcc rId="33247" sId="4" numFmtId="4">
    <oc r="D29">
      <v>16</v>
    </oc>
    <nc r="D29">
      <v>20</v>
    </nc>
  </rcc>
  <rcc rId="33248" sId="4" numFmtId="4">
    <oc r="E29">
      <f>169+37</f>
    </oc>
    <nc r="E29">
      <v>230</v>
    </nc>
  </rcc>
  <rcc rId="33249" sId="4" numFmtId="4">
    <oc r="D30">
      <v>15</v>
    </oc>
    <nc r="D30">
      <v>21</v>
    </nc>
  </rcc>
  <rcc rId="33250" sId="4" numFmtId="4">
    <oc r="E30">
      <v>227</v>
    </oc>
    <nc r="E30">
      <v>262</v>
    </nc>
  </rcc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51" sId="4" numFmtId="4">
    <oc r="D38">
      <v>19</v>
    </oc>
    <nc r="D38">
      <v>27</v>
    </nc>
  </rcc>
  <rcc rId="33252" sId="4" numFmtId="4">
    <oc r="E38">
      <v>148</v>
    </oc>
    <nc r="E38">
      <v>182</v>
    </nc>
  </rcc>
  <rfmt sheetId="4" sqref="D38:E38">
    <dxf>
      <fill>
        <patternFill patternType="solid">
          <bgColor rgb="FFFFFF00"/>
        </patternFill>
      </fill>
    </dxf>
  </rfmt>
  <rcc rId="33253" sId="3" numFmtId="4">
    <oc r="D41">
      <v>3</v>
    </oc>
    <nc r="D41">
      <v>2</v>
    </nc>
  </rcc>
  <rcc rId="33254" sId="3" numFmtId="4">
    <oc r="E41">
      <v>195</v>
    </oc>
    <nc r="E41">
      <v>180</v>
    </nc>
  </rcc>
  <rfmt sheetId="3" sqref="D41:E41">
    <dxf>
      <fill>
        <patternFill patternType="solid">
          <bgColor rgb="FFFFFF00"/>
        </patternFill>
      </fill>
    </dxf>
  </rfmt>
  <rcc rId="33255" sId="3" numFmtId="4">
    <oc r="G41">
      <v>45</v>
    </oc>
    <nc r="G41">
      <v>180</v>
    </nc>
  </rcc>
  <rfmt sheetId="3" sqref="D168:E168">
    <dxf>
      <fill>
        <patternFill>
          <bgColor rgb="FFFFFF00"/>
        </patternFill>
      </fill>
    </dxf>
  </rfmt>
  <rcc rId="33256" sId="4" numFmtId="4">
    <oc r="D166">
      <v>4</v>
    </oc>
    <nc r="D166">
      <v>12</v>
    </nc>
  </rcc>
  <rcc rId="33257" sId="4" numFmtId="4">
    <oc r="E166">
      <v>77</v>
    </oc>
    <nc r="E166">
      <v>117</v>
    </nc>
  </rcc>
  <rfmt sheetId="4" sqref="D166:E166">
    <dxf>
      <fill>
        <patternFill patternType="solid">
          <bgColor rgb="FFFFFF00"/>
        </patternFill>
      </fill>
    </dxf>
  </rfmt>
  <rcc rId="33258" sId="4" numFmtId="4">
    <oc r="D119">
      <v>4</v>
    </oc>
    <nc r="D119">
      <v>5</v>
    </nc>
  </rcc>
  <rcc rId="33259" sId="4" numFmtId="4">
    <oc r="E119">
      <v>14</v>
    </oc>
    <nc r="E119">
      <v>19</v>
    </nc>
  </rcc>
  <rcc rId="33260" sId="3" numFmtId="4">
    <oc r="D122">
      <v>1</v>
    </oc>
    <nc r="D122">
      <v>2</v>
    </nc>
  </rcc>
  <rcc rId="33261" sId="3" numFmtId="4">
    <oc r="E122">
      <v>8</v>
    </oc>
    <nc r="E122">
      <v>23</v>
    </nc>
  </rcc>
  <rfmt sheetId="3" sqref="D122:E122">
    <dxf>
      <fill>
        <patternFill>
          <bgColor rgb="FFFFFF00"/>
        </patternFill>
      </fill>
    </dxf>
  </rfmt>
  <rfmt sheetId="3" sqref="D130:E130">
    <dxf>
      <fill>
        <patternFill patternType="solid">
          <bgColor rgb="FFFFFF00"/>
        </patternFill>
      </fill>
    </dxf>
  </rfmt>
  <rcc rId="33262" sId="4" numFmtId="4">
    <oc r="D127">
      <v>9</v>
    </oc>
    <nc r="D127">
      <v>10</v>
    </nc>
  </rcc>
  <rcc rId="33263" sId="4" numFmtId="4">
    <oc r="E127">
      <v>75.5</v>
    </oc>
    <nc r="E127">
      <v>58.5</v>
    </nc>
  </rcc>
  <rfmt sheetId="4" sqref="D127:E127">
    <dxf>
      <fill>
        <patternFill>
          <bgColor rgb="FFFFFF00"/>
        </patternFill>
      </fill>
    </dxf>
  </rfmt>
  <rfmt sheetId="3" sqref="D34:E34">
    <dxf>
      <fill>
        <patternFill>
          <bgColor rgb="FFFFFF00"/>
        </patternFill>
      </fill>
    </dxf>
  </rfmt>
  <rcc rId="33264" sId="4" numFmtId="4">
    <oc r="D31">
      <v>4</v>
    </oc>
    <nc r="D31">
      <v>5</v>
    </nc>
  </rcc>
  <rcc rId="33265" sId="4" numFmtId="4">
    <oc r="E31">
      <v>48</v>
    </oc>
    <nc r="E31">
      <v>53</v>
    </nc>
  </rcc>
  <rfmt sheetId="4" sqref="D31:E31">
    <dxf>
      <fill>
        <patternFill patternType="solid">
          <bgColor rgb="FFFFFF00"/>
        </patternFill>
      </fill>
    </dxf>
  </rfmt>
  <rcc rId="33266" sId="4" numFmtId="4">
    <oc r="D177">
      <v>4</v>
    </oc>
    <nc r="D177">
      <v>6</v>
    </nc>
  </rcc>
  <rcc rId="33267" sId="4" numFmtId="4">
    <oc r="E177">
      <v>35</v>
    </oc>
    <nc r="E177">
      <v>47</v>
    </nc>
  </rcc>
  <rfmt sheetId="4" sqref="D177:E177">
    <dxf>
      <fill>
        <patternFill patternType="solid">
          <bgColor rgb="FFFFFF00"/>
        </patternFill>
      </fill>
    </dxf>
  </rfmt>
  <rfmt sheetId="3" sqref="D179:E179">
    <dxf>
      <fill>
        <patternFill patternType="solid">
          <bgColor rgb="FFFFFF00"/>
        </patternFill>
      </fill>
    </dxf>
  </rfmt>
  <rfmt sheetId="3" sqref="D217:E217">
    <dxf>
      <fill>
        <patternFill patternType="solid">
          <bgColor rgb="FFFFFF00"/>
        </patternFill>
      </fill>
    </dxf>
  </rfmt>
  <rcc rId="33268" sId="4" numFmtId="4">
    <oc r="D215">
      <v>1</v>
    </oc>
    <nc r="D215">
      <v>2</v>
    </nc>
  </rcc>
  <rcc rId="33269" sId="4" numFmtId="4">
    <oc r="E215">
      <v>30</v>
    </oc>
    <nc r="E215">
      <v>35</v>
    </nc>
  </rcc>
  <rfmt sheetId="4" sqref="D215:E215">
    <dxf>
      <fill>
        <patternFill patternType="solid">
          <bgColor rgb="FFFFFF00"/>
        </patternFill>
      </fill>
    </dxf>
  </rfmt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70" sId="4" numFmtId="4">
    <oc r="D106">
      <v>25</v>
    </oc>
    <nc r="D106">
      <v>37</v>
    </nc>
  </rcc>
  <rcc rId="33271" sId="4" numFmtId="4">
    <oc r="E106">
      <v>179</v>
    </oc>
    <nc r="E106">
      <v>251</v>
    </nc>
  </rcc>
  <rfmt sheetId="4" sqref="D106:E106">
    <dxf>
      <fill>
        <patternFill patternType="solid">
          <bgColor rgb="FFFFFF00"/>
        </patternFill>
      </fill>
    </dxf>
  </rfmt>
  <rcc rId="33272" sId="3" numFmtId="4">
    <oc r="E109">
      <v>46</v>
    </oc>
    <nc r="E109">
      <v>92</v>
    </nc>
  </rcc>
  <rfmt sheetId="3" sqref="D109:E109">
    <dxf>
      <fill>
        <patternFill patternType="solid">
          <bgColor rgb="FFFFFF00"/>
        </patternFill>
      </fill>
    </dxf>
  </rfmt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73" sId="4" numFmtId="4">
    <oc r="D104">
      <v>3</v>
    </oc>
    <nc r="D104">
      <v>37</v>
    </nc>
  </rcc>
  <rcc rId="33274" sId="4" numFmtId="4">
    <oc r="E104">
      <v>25</v>
    </oc>
    <nc r="E104">
      <v>208.5</v>
    </nc>
  </rcc>
  <rfmt sheetId="4" sqref="D104:E104">
    <dxf>
      <fill>
        <patternFill patternType="solid">
          <bgColor rgb="FFFFFF00"/>
        </patternFill>
      </fill>
    </dxf>
  </rfmt>
  <rcc rId="33275" sId="3" numFmtId="4">
    <oc r="D107">
      <v>7</v>
    </oc>
    <nc r="D107">
      <v>9</v>
    </nc>
  </rcc>
  <rcc rId="33276" sId="3" numFmtId="4">
    <oc r="E107">
      <v>188</v>
    </oc>
    <nc r="E107">
      <v>228</v>
    </nc>
  </rcc>
  <rfmt sheetId="3" sqref="D107:E107">
    <dxf>
      <fill>
        <patternFill patternType="solid">
          <bgColor rgb="FFFFFF00"/>
        </patternFill>
      </fill>
    </dxf>
  </rfmt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236:E236">
    <dxf>
      <fill>
        <patternFill patternType="solid">
          <bgColor rgb="FFFFFF00"/>
        </patternFill>
      </fill>
    </dxf>
  </rfmt>
  <rcc rId="33277" sId="4" numFmtId="4">
    <oc r="D234">
      <v>4</v>
    </oc>
    <nc r="D234">
      <v>6</v>
    </nc>
  </rcc>
  <rcc rId="33278" sId="4" numFmtId="4">
    <oc r="E234">
      <v>28</v>
    </oc>
    <nc r="E234">
      <v>56</v>
    </nc>
  </rcc>
  <rfmt sheetId="4" sqref="D234:E234">
    <dxf>
      <fill>
        <patternFill patternType="solid">
          <bgColor rgb="FFFFFF00"/>
        </patternFill>
      </fill>
    </dxf>
  </rfmt>
  <rcc rId="33279" sId="4" numFmtId="4">
    <oc r="D151">
      <v>10</v>
    </oc>
    <nc r="D151">
      <v>29</v>
    </nc>
  </rcc>
  <rcc rId="33280" sId="4" numFmtId="4">
    <oc r="E151">
      <v>84</v>
    </oc>
    <nc r="E151">
      <v>184</v>
    </nc>
  </rcc>
  <rfmt sheetId="4" sqref="D151:E151">
    <dxf>
      <fill>
        <patternFill patternType="solid">
          <bgColor rgb="FFFFFF00"/>
        </patternFill>
      </fill>
    </dxf>
  </rfmt>
  <rcc rId="33281" sId="4" numFmtId="4">
    <oc r="D152">
      <v>10</v>
    </oc>
    <nc r="D152">
      <v>36</v>
    </nc>
  </rcc>
  <rcc rId="33282" sId="4" numFmtId="4">
    <oc r="E152">
      <v>86</v>
    </oc>
    <nc r="E152">
      <v>253</v>
    </nc>
  </rcc>
  <rfmt sheetId="4" sqref="D152:E152">
    <dxf>
      <fill>
        <patternFill patternType="solid">
          <bgColor rgb="FFFFFF00"/>
        </patternFill>
      </fill>
    </dxf>
  </rfmt>
  <rcc rId="33283" sId="3" numFmtId="4">
    <oc r="D154">
      <v>2</v>
    </oc>
    <nc r="D154">
      <v>4</v>
    </nc>
  </rcc>
  <rcc rId="33284" sId="3" numFmtId="4">
    <oc r="E154">
      <v>127.8</v>
    </oc>
    <nc r="E154">
      <v>307</v>
    </nc>
  </rcc>
  <rfmt sheetId="3" sqref="D153:E154">
    <dxf>
      <fill>
        <patternFill patternType="solid">
          <bgColor rgb="FFFFFF00"/>
        </patternFill>
      </fill>
    </dxf>
  </rfmt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85" sId="4" numFmtId="4">
    <oc r="D142">
      <v>5</v>
    </oc>
    <nc r="D142">
      <v>10</v>
    </nc>
  </rcc>
  <rcc rId="33286" sId="4" numFmtId="4">
    <oc r="E142">
      <v>27</v>
    </oc>
    <nc r="E142">
      <v>57</v>
    </nc>
  </rcc>
  <rfmt sheetId="4" sqref="D142:E143">
    <dxf>
      <fill>
        <patternFill>
          <bgColor rgb="FFFFFF00"/>
        </patternFill>
      </fill>
    </dxf>
  </rfmt>
  <rcc rId="33287" sId="4">
    <oc r="D46">
      <v>27</v>
    </oc>
    <nc r="D46">
      <v>56</v>
    </nc>
  </rcc>
  <rcc rId="33288" sId="4">
    <oc r="E46">
      <v>515</v>
    </oc>
    <nc r="E46">
      <v>817</v>
    </nc>
  </rcc>
  <rfmt sheetId="4" sqref="D46:E47">
    <dxf>
      <fill>
        <patternFill patternType="solid">
          <bgColor rgb="FFFFFF00"/>
        </patternFill>
      </fill>
    </dxf>
  </rfmt>
  <rcc rId="33289" sId="3">
    <oc r="D49">
      <v>5</v>
    </oc>
    <nc r="D49">
      <v>11</v>
    </nc>
  </rcc>
  <rcc rId="33290" sId="3">
    <oc r="E49">
      <f>994+72</f>
    </oc>
    <nc r="E49">
      <v>1650</v>
    </nc>
  </rcc>
  <rfmt sheetId="3" sqref="D49:E49">
    <dxf>
      <fill>
        <patternFill>
          <bgColor rgb="FFFFFF00"/>
        </patternFill>
      </fill>
    </dxf>
  </rfmt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91" sId="3" numFmtId="4">
    <nc r="D96">
      <v>1</v>
    </nc>
  </rcc>
  <rcc rId="33292" sId="3" numFmtId="4">
    <nc r="E96">
      <v>350</v>
    </nc>
  </rcc>
  <rfmt sheetId="3" sqref="D96:E96">
    <dxf>
      <fill>
        <patternFill patternType="solid">
          <bgColor rgb="FFFFFF00"/>
        </patternFill>
      </fill>
    </dxf>
  </rfmt>
  <rcc rId="33293" sId="3" numFmtId="4">
    <oc r="D85">
      <v>2</v>
    </oc>
    <nc r="D85">
      <v>3</v>
    </nc>
  </rcc>
  <rcc rId="33294" sId="3" numFmtId="4">
    <oc r="E85">
      <v>70</v>
    </oc>
    <nc r="E85">
      <v>150</v>
    </nc>
  </rcc>
  <rcc rId="33295" sId="4" numFmtId="4">
    <oc r="D82">
      <v>5</v>
    </oc>
    <nc r="D82">
      <v>12</v>
    </nc>
  </rcc>
  <rcc rId="33296" sId="4" numFmtId="4">
    <oc r="E82">
      <v>50</v>
    </oc>
    <nc r="E82">
      <v>185</v>
    </nc>
  </rcc>
  <rfmt sheetId="4" sqref="D82:E82">
    <dxf>
      <fill>
        <patternFill patternType="solid">
          <bgColor rgb="FFFFFF00"/>
        </patternFill>
      </fill>
    </dxf>
  </rfmt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97" sId="3" numFmtId="4">
    <oc r="E172">
      <v>13</v>
    </oc>
    <nc r="E172">
      <v>108</v>
    </nc>
  </rcc>
  <rfmt sheetId="3" sqref="D172:E172">
    <dxf>
      <fill>
        <patternFill>
          <bgColor rgb="FFFFFF00"/>
        </patternFill>
      </fill>
    </dxf>
  </rfmt>
  <rfmt sheetId="4" sqref="D170:E170">
    <dxf>
      <fill>
        <patternFill patternType="solid">
          <bgColor rgb="FFFFFF00"/>
        </patternFill>
      </fill>
    </dxf>
  </rfmt>
  <rcc rId="33298" sId="4" numFmtId="4">
    <oc r="D160">
      <v>1</v>
    </oc>
    <nc r="D160">
      <v>6</v>
    </nc>
  </rcc>
  <rcc rId="33299" sId="4" numFmtId="4">
    <oc r="E160">
      <v>5</v>
    </oc>
    <nc r="E160">
      <v>30</v>
    </nc>
  </rcc>
  <rfmt sheetId="4" sqref="D160:E160">
    <dxf>
      <fill>
        <patternFill patternType="solid">
          <bgColor rgb="FFFFFF00"/>
        </patternFill>
      </fill>
    </dxf>
  </rfmt>
  <rcc rId="33300" sId="3" numFmtId="4">
    <nc r="D186">
      <v>1</v>
    </nc>
  </rcc>
  <rcc rId="33301" sId="3" numFmtId="4">
    <nc r="E186">
      <v>90</v>
    </nc>
  </rcc>
  <rfmt sheetId="3" sqref="D186:E186">
    <dxf>
      <fill>
        <patternFill patternType="solid">
          <bgColor rgb="FFFFFF00"/>
        </patternFill>
      </fill>
    </dxf>
  </rfmt>
  <rfmt sheetId="3" sqref="D213:E213">
    <dxf>
      <fill>
        <patternFill patternType="solid">
          <bgColor rgb="FFFFFF00"/>
        </patternFill>
      </fill>
    </dxf>
  </rfmt>
  <rcc rId="33302" sId="4" odxf="1" dxf="1" numFmtId="4">
    <oc r="D211">
      <v>17</v>
    </oc>
    <nc r="D211">
      <v>36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3303" sId="4" odxf="1" dxf="1" numFmtId="4">
    <oc r="E211">
      <v>205</v>
    </oc>
    <nc r="E211">
      <v>441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3304" sId="3" numFmtId="4">
    <oc r="E213">
      <v>175.5</v>
    </oc>
    <nc r="E213">
      <v>200</v>
    </nc>
  </rcc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124:E124">
    <dxf>
      <fill>
        <patternFill>
          <bgColor rgb="FFFFFF00"/>
        </patternFill>
      </fill>
    </dxf>
  </rfmt>
  <rcc rId="33305" sId="4" numFmtId="4">
    <oc r="D121">
      <v>4</v>
    </oc>
    <nc r="D121">
      <v>7</v>
    </nc>
  </rcc>
  <rcc rId="33306" sId="4" numFmtId="4">
    <oc r="E121">
      <v>25</v>
    </oc>
    <nc r="E121">
      <v>36</v>
    </nc>
  </rcc>
  <rfmt sheetId="4" sqref="D121:E121">
    <dxf>
      <fill>
        <patternFill>
          <bgColor rgb="FFFFFF00"/>
        </patternFill>
      </fill>
    </dxf>
  </rfmt>
  <rcc rId="33307" sId="3" numFmtId="4">
    <oc r="D68">
      <v>3</v>
    </oc>
    <nc r="D68">
      <v>4</v>
    </nc>
  </rcc>
  <rcc rId="33308" sId="3" numFmtId="4">
    <oc r="E68">
      <v>150</v>
    </oc>
    <nc r="E68">
      <v>122</v>
    </nc>
  </rcc>
  <rfmt sheetId="3" sqref="D68:E68">
    <dxf>
      <fill>
        <patternFill patternType="solid">
          <bgColor rgb="FFFFFF00"/>
        </patternFill>
      </fill>
    </dxf>
  </rfmt>
  <rcc rId="33309" sId="4" numFmtId="4">
    <oc r="D65">
      <v>4</v>
    </oc>
    <nc r="D65">
      <v>6</v>
    </nc>
  </rcc>
  <rcc rId="33310" sId="4" numFmtId="4">
    <oc r="E65">
      <v>40</v>
    </oc>
    <nc r="E65">
      <v>35</v>
    </nc>
  </rcc>
  <rfmt sheetId="4" sqref="D64:E65">
    <dxf>
      <fill>
        <patternFill>
          <bgColor rgb="FFFFFF00"/>
        </patternFill>
      </fill>
    </dxf>
  </rfmt>
  <rcc rId="33311" sId="4" numFmtId="4">
    <oc r="D204">
      <v>9</v>
    </oc>
    <nc r="D204">
      <v>62</v>
    </nc>
  </rcc>
  <rcc rId="33312" sId="4" numFmtId="4">
    <oc r="E204">
      <v>42</v>
    </oc>
    <nc r="E204">
      <v>239</v>
    </nc>
  </rcc>
  <rfmt sheetId="4" sqref="D204:E204">
    <dxf>
      <fill>
        <patternFill patternType="solid">
          <bgColor rgb="FFFFFF00"/>
        </patternFill>
      </fill>
    </dxf>
  </rfmt>
  <rcc rId="33313" sId="3" numFmtId="4">
    <oc r="D206">
      <v>9</v>
    </oc>
    <nc r="D206">
      <v>12</v>
    </nc>
  </rcc>
  <rcc rId="33314" sId="3" numFmtId="4">
    <oc r="E206">
      <v>407.5</v>
    </oc>
    <nc r="E206">
      <v>667.5</v>
    </nc>
  </rcc>
  <rfmt sheetId="3" sqref="D206:E206">
    <dxf>
      <fill>
        <patternFill patternType="solid">
          <bgColor rgb="FFFFFF00"/>
        </patternFill>
      </fill>
    </dxf>
  </rfmt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15" sId="3" numFmtId="4">
    <oc r="D54">
      <v>2</v>
    </oc>
    <nc r="D54">
      <v>3</v>
    </nc>
  </rcc>
  <rcc rId="33316" sId="3" numFmtId="4">
    <oc r="E54">
      <v>315</v>
    </oc>
    <nc r="E54">
      <v>415</v>
    </nc>
  </rcc>
  <rfmt sheetId="3" sqref="D54:E54">
    <dxf>
      <fill>
        <patternFill>
          <bgColor rgb="FFFFFF00"/>
        </patternFill>
      </fill>
    </dxf>
  </rfmt>
  <rcc rId="33317" sId="4" numFmtId="4">
    <oc r="D108">
      <v>24</v>
    </oc>
    <nc r="D108">
      <v>30</v>
    </nc>
  </rcc>
  <rcc rId="33318" sId="4" numFmtId="4">
    <oc r="E108">
      <v>117</v>
    </oc>
    <nc r="E108">
      <v>123</v>
    </nc>
  </rcc>
  <rcc rId="33319" sId="3" numFmtId="4">
    <oc r="D111">
      <v>4</v>
    </oc>
    <nc r="D111">
      <v>5</v>
    </nc>
  </rcc>
  <rcc rId="33320" sId="3" numFmtId="4">
    <oc r="E111">
      <v>105</v>
    </oc>
    <nc r="E111">
      <v>145</v>
    </nc>
  </rcc>
  <rfmt sheetId="3" sqref="D111:E111">
    <dxf>
      <fill>
        <patternFill patternType="solid">
          <bgColor rgb="FFFFFF00"/>
        </patternFill>
      </fill>
    </dxf>
  </rfmt>
  <rfmt sheetId="3" sqref="D145:E145">
    <dxf>
      <fill>
        <patternFill>
          <bgColor rgb="FFFFFF00"/>
        </patternFill>
      </fill>
    </dxf>
  </rfmt>
  <rcc rId="33321" sId="4" numFmtId="4">
    <oc r="D143">
      <v>27</v>
    </oc>
    <nc r="D143">
      <v>55</v>
    </nc>
  </rcc>
  <rcc rId="33322" sId="4" numFmtId="4">
    <oc r="E143">
      <v>93</v>
    </oc>
    <nc r="E143">
      <v>146.5</v>
    </nc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106:E106">
    <dxf>
      <fill>
        <patternFill patternType="solid">
          <bgColor rgb="FFFFFF00"/>
        </patternFill>
      </fill>
    </dxf>
  </rfmt>
  <rcc rId="33323" sId="4" numFmtId="4">
    <oc r="D103">
      <v>3</v>
    </oc>
    <nc r="D103">
      <v>7</v>
    </nc>
  </rcc>
  <rcc rId="33324" sId="4" numFmtId="4">
    <oc r="E103">
      <v>17</v>
    </oc>
    <nc r="E103">
      <v>52</v>
    </nc>
  </rcc>
  <rfmt sheetId="4" sqref="D103:E103">
    <dxf>
      <fill>
        <patternFill patternType="solid">
          <bgColor rgb="FFFFFF00"/>
        </patternFill>
      </fill>
    </dxf>
  </rfmt>
  <rcc rId="33325" sId="4" numFmtId="4">
    <oc r="D23">
      <v>14</v>
    </oc>
    <nc r="D23">
      <v>30</v>
    </nc>
  </rcc>
  <rcc rId="33326" sId="4" numFmtId="4">
    <oc r="E23">
      <v>214</v>
    </oc>
    <nc r="E23">
      <v>477</v>
    </nc>
  </rcc>
  <rfmt sheetId="4" sqref="D23:E23">
    <dxf>
      <fill>
        <patternFill patternType="solid">
          <bgColor rgb="FFFFFF00"/>
        </patternFill>
      </fill>
    </dxf>
  </rfmt>
  <rcc rId="33327" sId="3" numFmtId="4">
    <oc r="D26">
      <v>6</v>
    </oc>
    <nc r="D26">
      <v>11</v>
    </nc>
  </rcc>
  <rcc rId="33328" sId="3" numFmtId="4">
    <oc r="E26">
      <f>165+210+180+70</f>
    </oc>
    <nc r="E26">
      <v>1294</v>
    </nc>
  </rcc>
  <rfmt sheetId="3" sqref="D26:E26">
    <dxf>
      <fill>
        <patternFill>
          <bgColor rgb="FFFFFF00"/>
        </patternFill>
      </fill>
    </dxf>
  </rfmt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29" sId="4" numFmtId="4">
    <nc r="D237">
      <v>2</v>
    </nc>
  </rcc>
  <rcc rId="33330" sId="4" numFmtId="4">
    <nc r="E237">
      <v>10</v>
    </nc>
  </rcc>
  <rfmt sheetId="4" sqref="D237:E237">
    <dxf>
      <fill>
        <patternFill patternType="solid">
          <bgColor rgb="FFFFFF00"/>
        </patternFill>
      </fill>
    </dxf>
  </rfmt>
  <rcc rId="33331" sId="4" numFmtId="4">
    <nc r="D70">
      <v>3</v>
    </nc>
  </rcc>
  <rcc rId="33332" sId="4" numFmtId="4">
    <nc r="E70">
      <v>15</v>
    </nc>
  </rcc>
  <rfmt sheetId="4" sqref="D70:E70">
    <dxf>
      <fill>
        <patternFill patternType="solid">
          <bgColor rgb="FFFFFF00"/>
        </patternFill>
      </fill>
    </dxf>
  </rfmt>
  <rcc rId="33333" sId="3" numFmtId="4">
    <nc r="D73">
      <v>1</v>
    </nc>
  </rcc>
  <rcc rId="33334" sId="3" numFmtId="4">
    <nc r="E73">
      <v>70</v>
    </nc>
  </rcc>
  <rfmt sheetId="3" sqref="D73:E73">
    <dxf>
      <fill>
        <patternFill patternType="solid">
          <bgColor rgb="FFFFFF00"/>
        </patternFill>
      </fill>
    </dxf>
  </rfmt>
  <rcc rId="33335" sId="3" numFmtId="4">
    <nc r="D155">
      <v>1</v>
    </nc>
  </rcc>
  <rcc rId="33336" sId="3" numFmtId="4">
    <nc r="E155">
      <v>60</v>
    </nc>
  </rcc>
  <rfmt sheetId="3" sqref="D155:E155">
    <dxf>
      <fill>
        <patternFill patternType="solid">
          <bgColor rgb="FFFFFF00"/>
        </patternFill>
      </fill>
    </dxf>
  </rfmt>
  <rcc rId="33337" sId="4" numFmtId="4">
    <oc r="D153">
      <v>3</v>
    </oc>
    <nc r="D153">
      <v>4</v>
    </nc>
  </rcc>
  <rcc rId="33338" sId="4" numFmtId="4">
    <oc r="E153">
      <v>70</v>
    </oc>
    <nc r="E153">
      <v>20</v>
    </nc>
  </rcc>
  <rfmt sheetId="4" sqref="D153:E153">
    <dxf>
      <fill>
        <patternFill patternType="solid">
          <bgColor rgb="FFFFFF00"/>
        </patternFill>
      </fill>
    </dxf>
  </rfmt>
  <rcc rId="33339" sId="4">
    <oc r="D146">
      <v>5</v>
    </oc>
    <nc r="D146">
      <v>11</v>
    </nc>
  </rcc>
  <rcc rId="33340" sId="4">
    <oc r="E146">
      <v>74</v>
    </oc>
    <nc r="E146">
      <v>86</v>
    </nc>
  </rcc>
  <rfmt sheetId="4" sqref="D146:E146">
    <dxf>
      <fill>
        <patternFill>
          <bgColor rgb="FFFFFF00"/>
        </patternFill>
      </fill>
    </dxf>
  </rfmt>
  <rfmt sheetId="3" sqref="D148:E148">
    <dxf>
      <fill>
        <patternFill>
          <bgColor rgb="FFFFFF00"/>
        </patternFill>
      </fill>
    </dxf>
  </rfmt>
  <rfmt sheetId="3" sqref="D159:E159">
    <dxf>
      <fill>
        <patternFill patternType="solid">
          <bgColor rgb="FFFFFF00"/>
        </patternFill>
      </fill>
    </dxf>
  </rfmt>
  <rcc rId="33341" sId="4">
    <oc r="D157">
      <v>2</v>
    </oc>
    <nc r="D157">
      <v>3</v>
    </nc>
  </rcc>
  <rcc rId="33342" sId="4">
    <oc r="E157">
      <v>10</v>
    </oc>
    <nc r="E157">
      <v>15</v>
    </nc>
  </rcc>
  <rfmt sheetId="4" sqref="D157:E157">
    <dxf>
      <fill>
        <patternFill patternType="solid">
          <bgColor rgb="FFFFFF00"/>
        </patternFill>
      </fill>
    </dxf>
  </rfmt>
  <rcc rId="33343" sId="4" numFmtId="4">
    <oc r="D194">
      <v>2</v>
    </oc>
    <nc r="D194">
      <v>9</v>
    </nc>
  </rcc>
  <rcc rId="33344" sId="4" numFmtId="4">
    <oc r="E194">
      <v>22</v>
    </oc>
    <nc r="E194">
      <v>66</v>
    </nc>
  </rcc>
  <rcc rId="33345" sId="3" numFmtId="4">
    <nc r="D196">
      <v>1</v>
    </nc>
  </rcc>
  <rcc rId="33346" sId="3" numFmtId="4">
    <nc r="E196">
      <v>15</v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196:E196">
    <dxf>
      <fill>
        <patternFill patternType="solid">
          <bgColor rgb="FFFFFF00"/>
        </patternFill>
      </fill>
    </dxf>
  </rfmt>
  <rcc rId="33347" sId="3" numFmtId="4">
    <oc r="E51">
      <v>643</v>
    </oc>
    <nc r="E51">
      <v>620</v>
    </nc>
  </rcc>
  <rfmt sheetId="3" sqref="D51:E51">
    <dxf>
      <fill>
        <patternFill>
          <bgColor rgb="FFFFFF00"/>
        </patternFill>
      </fill>
    </dxf>
  </rfmt>
  <rcc rId="33348" sId="4" numFmtId="4">
    <oc r="D48">
      <v>1</v>
    </oc>
    <nc r="D48">
      <v>2</v>
    </nc>
  </rcc>
  <rcc rId="33349" sId="4" numFmtId="4">
    <oc r="E48">
      <v>5</v>
    </oc>
    <nc r="E48">
      <v>10</v>
    </nc>
  </rcc>
  <rfmt sheetId="4" sqref="D48:E48">
    <dxf>
      <fill>
        <patternFill patternType="solid">
          <bgColor rgb="FFFFFF00"/>
        </patternFill>
      </fill>
    </dxf>
  </rfmt>
  <rcc rId="33350" sId="3" numFmtId="4">
    <oc r="D24">
      <v>7</v>
    </oc>
    <nc r="D24">
      <v>9</v>
    </nc>
  </rcc>
  <rcc rId="33351" sId="3" numFmtId="4">
    <oc r="E24">
      <v>730</v>
    </oc>
    <nc r="E24">
      <v>2812.1</v>
    </nc>
  </rcc>
  <rfmt sheetId="3" sqref="D24:E24">
    <dxf>
      <fill>
        <patternFill>
          <bgColor rgb="FFFFFF00"/>
        </patternFill>
      </fill>
    </dxf>
  </rfmt>
  <rcc rId="33352" sId="4" numFmtId="4">
    <oc r="D21">
      <v>30</v>
    </oc>
    <nc r="D21">
      <v>55</v>
    </nc>
  </rcc>
  <rcc rId="33353" sId="4" numFmtId="4">
    <oc r="E21">
      <v>657</v>
    </oc>
    <nc r="E21">
      <v>1036</v>
    </nc>
  </rcc>
  <rfmt sheetId="4" sqref="D21:E21">
    <dxf>
      <fill>
        <patternFill patternType="solid">
          <bgColor rgb="FFFFFF00"/>
        </patternFill>
      </fill>
    </dxf>
  </rfmt>
  <rcc rId="33354" sId="4" numFmtId="4">
    <nc r="D87">
      <v>1</v>
    </nc>
  </rcc>
  <rcc rId="33355" sId="4" numFmtId="4">
    <nc r="E87">
      <v>150</v>
    </nc>
  </rcc>
  <rfmt sheetId="4" sqref="D87:E87">
    <dxf>
      <fill>
        <patternFill patternType="solid">
          <bgColor rgb="FFFFFF00"/>
        </patternFill>
      </fill>
    </dxf>
  </rfmt>
  <rfmt sheetId="4" sqref="D235:E235">
    <dxf>
      <fill>
        <patternFill patternType="solid">
          <bgColor rgb="FFFFFF00"/>
        </patternFill>
      </fill>
    </dxf>
  </rfmt>
  <rcc rId="33356" sId="4" numFmtId="4">
    <nc r="D27">
      <v>4</v>
    </nc>
  </rcc>
  <rcc rId="33357" sId="4" numFmtId="4">
    <nc r="E27">
      <v>30</v>
    </nc>
  </rcc>
  <rfmt sheetId="4" sqref="D27:E27">
    <dxf>
      <fill>
        <patternFill patternType="solid">
          <bgColor rgb="FFFFFF00"/>
        </patternFill>
      </fill>
    </dxf>
  </rfmt>
  <rfmt sheetId="3" sqref="D30:E30">
    <dxf>
      <fill>
        <patternFill patternType="solid">
          <bgColor rgb="FFFFFF00"/>
        </patternFill>
      </fill>
    </dxf>
  </rfmt>
  <rcc rId="33358" sId="3" numFmtId="4">
    <oc r="E30">
      <v>285</v>
    </oc>
    <nc r="E30">
      <v>278</v>
    </nc>
  </rcc>
  <rfmt sheetId="3" sqref="D114:E114">
    <dxf>
      <fill>
        <patternFill patternType="solid">
          <bgColor rgb="FFFFFF00"/>
        </patternFill>
      </fill>
    </dxf>
  </rfmt>
  <rcc rId="33359" sId="4" numFmtId="4">
    <oc r="D111">
      <v>7</v>
    </oc>
    <nc r="D111">
      <v>12</v>
    </nc>
  </rcc>
  <rcc rId="33360" sId="4" numFmtId="4">
    <oc r="E111">
      <v>62</v>
    </oc>
    <nc r="E111">
      <v>75</v>
    </nc>
  </rcc>
  <rfmt sheetId="4" sqref="D111:E111">
    <dxf>
      <fill>
        <patternFill patternType="solid">
          <bgColor rgb="FFFFFF00"/>
        </patternFill>
      </fill>
    </dxf>
  </rfmt>
  <rcc rId="33361" sId="4" numFmtId="4">
    <oc r="D156">
      <v>5</v>
    </oc>
    <nc r="D156">
      <v>12</v>
    </nc>
  </rcc>
  <rcc rId="33362" sId="4" numFmtId="4">
    <oc r="E156">
      <v>35</v>
    </oc>
    <nc r="E156">
      <v>135</v>
    </nc>
  </rcc>
  <rfmt sheetId="4" sqref="D156:E156">
    <dxf>
      <fill>
        <patternFill patternType="solid">
          <bgColor rgb="FFFFFF00"/>
        </patternFill>
      </fill>
    </dxf>
  </rfmt>
  <rfmt sheetId="3" sqref="D158:E158">
    <dxf>
      <fill>
        <patternFill patternType="solid">
          <bgColor rgb="FFFFFF00"/>
        </patternFill>
      </fill>
    </dxf>
  </rfmt>
  <rcc rId="33363" sId="3" numFmtId="4">
    <oc r="D146">
      <v>1</v>
    </oc>
    <nc r="D146">
      <v>3</v>
    </nc>
  </rcc>
  <rcc rId="33364" sId="3" numFmtId="4">
    <oc r="E146">
      <v>10</v>
    </oc>
    <nc r="E146">
      <v>150</v>
    </nc>
  </rcc>
  <rfmt sheetId="3" sqref="D146:E146">
    <dxf>
      <fill>
        <patternFill>
          <bgColor rgb="FFFFFF00"/>
        </patternFill>
      </fill>
    </dxf>
  </rfmt>
  <rcc rId="33365" sId="4" numFmtId="4">
    <oc r="D144">
      <v>4</v>
    </oc>
    <nc r="D144">
      <v>12</v>
    </nc>
  </rcc>
  <rcc rId="33366" sId="4" numFmtId="4">
    <oc r="E144">
      <v>79</v>
    </oc>
    <nc r="E144">
      <v>123</v>
    </nc>
  </rcc>
  <rfmt sheetId="4" sqref="D144:E144">
    <dxf>
      <fill>
        <patternFill>
          <bgColor rgb="FFFFFF00"/>
        </patternFill>
      </fill>
    </dxf>
  </rfmt>
  <rfmt sheetId="3" sqref="D27:E27">
    <dxf>
      <fill>
        <patternFill>
          <bgColor rgb="FFFFFF00"/>
        </patternFill>
      </fill>
    </dxf>
  </rfmt>
  <rfmt sheetId="3" sqref="D48:E48">
    <dxf>
      <fill>
        <patternFill>
          <bgColor rgb="FFFFFF00"/>
        </patternFill>
      </fill>
    </dxf>
  </rfmt>
  <rcc rId="33367" sId="4" odxf="1" dxf="1" numFmtId="4">
    <oc r="D45">
      <v>23</v>
    </oc>
    <nc r="D45">
      <v>62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3368" sId="4" odxf="1" dxf="1" numFmtId="4">
    <oc r="E45">
      <v>132</v>
    </oc>
    <nc r="E45">
      <v>300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3369" sId="3" numFmtId="4">
    <oc r="E48">
      <f>85+320+515+50</f>
    </oc>
    <nc r="E48">
      <v>662</v>
    </nc>
  </rcc>
  <rcc rId="33370" sId="4" numFmtId="4">
    <nc r="D167">
      <v>4</v>
    </nc>
  </rcc>
  <rcc rId="33371" sId="4" numFmtId="4">
    <nc r="E167">
      <v>20</v>
    </nc>
  </rcc>
  <rfmt sheetId="4" sqref="D167:E167">
    <dxf>
      <fill>
        <patternFill patternType="solid">
          <bgColor rgb="FFFFFF00"/>
        </patternFill>
      </fill>
    </dxf>
  </rfmt>
  <rcc rId="33372" sId="4">
    <oc r="D26">
      <v>55</v>
    </oc>
    <nc r="D26">
      <v>121</v>
    </nc>
  </rcc>
  <rcc rId="33373" sId="4">
    <oc r="E26">
      <v>1240</v>
    </oc>
    <nc r="E26">
      <v>2011</v>
    </nc>
  </rcc>
  <rfmt sheetId="4" sqref="D26:E26">
    <dxf>
      <fill>
        <patternFill patternType="solid">
          <bgColor rgb="FFFFFF00"/>
        </patternFill>
      </fill>
    </dxf>
  </rfmt>
  <rcc rId="33374" sId="3">
    <oc r="D29">
      <v>17</v>
    </oc>
    <nc r="D29">
      <v>22</v>
    </nc>
  </rcc>
  <rcc rId="33375" sId="3">
    <oc r="E29">
      <f>1320+360+484+127+136</f>
    </oc>
    <nc r="E29">
      <v>3423</v>
    </nc>
  </rcc>
  <rfmt sheetId="3" sqref="D29:E29">
    <dxf>
      <fill>
        <patternFill>
          <bgColor rgb="FFFFFF00"/>
        </patternFill>
      </fill>
    </dxf>
  </rfmt>
  <rcc rId="33376" sId="4" numFmtId="4">
    <oc r="D44">
      <v>2</v>
    </oc>
    <nc r="D44">
      <v>6</v>
    </nc>
  </rcc>
  <rcc rId="33377" sId="4" numFmtId="4">
    <oc r="E44">
      <v>25</v>
    </oc>
    <nc r="E44">
      <v>70</v>
    </nc>
  </rcc>
  <rfmt sheetId="4" sqref="D44:E44">
    <dxf>
      <fill>
        <patternFill patternType="solid">
          <bgColor rgb="FFFFFF00"/>
        </patternFill>
      </fill>
    </dxf>
  </rfmt>
  <rfmt sheetId="4" sqref="D216:E216">
    <dxf>
      <fill>
        <patternFill patternType="solid">
          <bgColor rgb="FFFFFF00"/>
        </patternFill>
      </fill>
    </dxf>
  </rfmt>
  <rfmt sheetId="3" sqref="D218:E218">
    <dxf>
      <fill>
        <patternFill patternType="solid">
          <bgColor rgb="FFFFFF00"/>
        </patternFill>
      </fill>
    </dxf>
  </rfmt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31:E31">
    <dxf>
      <fill>
        <patternFill patternType="solid">
          <bgColor rgb="FFFFFF00"/>
        </patternFill>
      </fill>
    </dxf>
  </rfmt>
  <rcc rId="33378" sId="4" odxf="1" dxf="1" numFmtId="4">
    <oc r="D28">
      <v>5</v>
    </oc>
    <nc r="D28">
      <v>14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3379" sId="4" odxf="1" dxf="1" numFmtId="4">
    <oc r="E28">
      <v>57</v>
    </oc>
    <nc r="E28">
      <v>122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3380" sId="3" numFmtId="4">
    <oc r="E31">
      <f>330+465</f>
    </oc>
    <nc r="E31">
      <v>907</v>
    </nc>
  </rcc>
  <rcc rId="33381" sId="4" numFmtId="4">
    <oc r="D32">
      <v>2</v>
    </oc>
    <nc r="D32">
      <v>5</v>
    </nc>
  </rcc>
  <rcc rId="33382" sId="4" numFmtId="4">
    <oc r="E32">
      <v>29</v>
    </oc>
    <nc r="E32">
      <v>48</v>
    </nc>
  </rcc>
  <rfmt sheetId="4" sqref="D32:E32">
    <dxf>
      <fill>
        <patternFill patternType="solid">
          <bgColor rgb="FFFFFF00"/>
        </patternFill>
      </fill>
    </dxf>
  </rfmt>
  <rcc rId="33383" sId="3" numFmtId="4">
    <oc r="D35">
      <v>2</v>
    </oc>
    <nc r="D35">
      <v>3</v>
    </nc>
  </rcc>
  <rcc rId="33384" sId="3" numFmtId="4">
    <oc r="E35">
      <v>150</v>
    </oc>
    <nc r="E35">
      <v>185</v>
    </nc>
  </rcc>
  <rfmt sheetId="3" sqref="D35:E35">
    <dxf>
      <fill>
        <patternFill>
          <bgColor rgb="FFFFFF00"/>
        </patternFill>
      </fill>
    </dxf>
  </rfmt>
  <rcc rId="33385" sId="3" numFmtId="4">
    <oc r="D123">
      <v>1</v>
    </oc>
    <nc r="D123">
      <v>2</v>
    </nc>
  </rcc>
  <rcc rId="33386" sId="3" numFmtId="4">
    <oc r="E123">
      <v>40</v>
    </oc>
    <nc r="E123">
      <v>60</v>
    </nc>
  </rcc>
  <rfmt sheetId="3" sqref="D123:E123">
    <dxf>
      <fill>
        <patternFill>
          <bgColor rgb="FFFFFF00"/>
        </patternFill>
      </fill>
    </dxf>
  </rfmt>
  <rcc rId="33387" sId="4" numFmtId="4">
    <oc r="D120">
      <v>27</v>
    </oc>
    <nc r="D120">
      <v>43</v>
    </nc>
  </rcc>
  <rcc rId="33388" sId="4" numFmtId="4">
    <oc r="E120">
      <v>52</v>
    </oc>
    <nc r="E120">
      <v>74</v>
    </nc>
  </rcc>
  <rfmt sheetId="4" sqref="D120:E120">
    <dxf>
      <fill>
        <patternFill>
          <bgColor rgb="FFFFFF00"/>
        </patternFill>
      </fill>
    </dxf>
  </rfmt>
  <rcc rId="33389" sId="4" numFmtId="4">
    <oc r="D122">
      <v>2</v>
    </oc>
    <nc r="D122">
      <v>14</v>
    </nc>
  </rcc>
  <rcc rId="33390" sId="4" numFmtId="4">
    <oc r="E122">
      <v>16</v>
    </oc>
    <nc r="E122">
      <v>68</v>
    </nc>
  </rcc>
  <rfmt sheetId="4" sqref="D122:E122">
    <dxf>
      <fill>
        <patternFill>
          <bgColor rgb="FFFFFF00"/>
        </patternFill>
      </fill>
    </dxf>
  </rfmt>
  <rcc rId="33391" sId="4" numFmtId="4">
    <oc r="D141">
      <v>6</v>
    </oc>
    <nc r="D141">
      <v>9</v>
    </nc>
  </rcc>
  <rcc rId="33392" sId="4" numFmtId="4">
    <oc r="E141">
      <v>192</v>
    </oc>
    <nc r="E141">
      <v>55</v>
    </nc>
  </rcc>
  <rfmt sheetId="4" sqref="D141:E141">
    <dxf>
      <fill>
        <patternFill>
          <bgColor rgb="FFFFFF00"/>
        </patternFill>
      </fill>
    </dxf>
  </rfmt>
  <rcc rId="33393" sId="3" numFmtId="4">
    <oc r="D143">
      <v>3</v>
    </oc>
    <nc r="D143">
      <v>5</v>
    </nc>
  </rcc>
  <rcc rId="33394" sId="3" numFmtId="4">
    <oc r="E143">
      <v>207.2</v>
    </oc>
    <nc r="E143">
      <v>392</v>
    </nc>
  </rcc>
  <rfmt sheetId="3" sqref="D143:E143">
    <dxf>
      <fill>
        <patternFill>
          <bgColor rgb="FFFFFF00"/>
        </patternFill>
      </fill>
    </dxf>
  </rfmt>
  <rfmt sheetId="3" sqref="D92:E92">
    <dxf>
      <fill>
        <patternFill patternType="solid">
          <bgColor rgb="FFFFFF00"/>
        </patternFill>
      </fill>
    </dxf>
  </rfmt>
  <rcc rId="33395" sId="3" numFmtId="4">
    <nc r="D37">
      <v>1</v>
    </nc>
  </rcc>
  <rcc rId="33396" sId="3" numFmtId="4">
    <nc r="E37">
      <v>35</v>
    </nc>
  </rcc>
  <rfmt sheetId="3" sqref="D37:E37">
    <dxf>
      <fill>
        <patternFill>
          <bgColor rgb="FFFFFF00"/>
        </patternFill>
      </fill>
    </dxf>
  </rfmt>
  <rfmt sheetId="4" sqref="D34:E34">
    <dxf>
      <fill>
        <patternFill patternType="solid">
          <bgColor rgb="FFFFFF00"/>
        </patternFill>
      </fill>
    </dxf>
  </rfmt>
  <rcc rId="33397" sId="4" numFmtId="4">
    <nc r="D155">
      <v>5</v>
    </nc>
  </rcc>
  <rcc rId="33398" sId="4" numFmtId="4">
    <nc r="E155">
      <v>25</v>
    </nc>
  </rcc>
  <rfmt sheetId="4" sqref="D155:E155">
    <dxf>
      <fill>
        <patternFill patternType="solid">
          <bgColor rgb="FFFFFF00"/>
        </patternFill>
      </fill>
    </dxf>
  </rfmt>
  <rcc rId="33399" sId="4" numFmtId="4">
    <oc r="D107">
      <v>10</v>
    </oc>
    <nc r="D107">
      <v>15</v>
    </nc>
  </rcc>
  <rcc rId="33400" sId="4" numFmtId="4">
    <oc r="E107">
      <v>46</v>
    </oc>
    <nc r="E107">
      <v>60</v>
    </nc>
  </rcc>
  <rfmt sheetId="4" sqref="D107:E107">
    <dxf>
      <fill>
        <patternFill patternType="solid">
          <bgColor rgb="FFFFFF00"/>
        </patternFill>
      </fill>
    </dxf>
  </rfmt>
  <rcc rId="33401" sId="3" numFmtId="4">
    <oc r="D110">
      <v>1</v>
    </oc>
    <nc r="D110">
      <v>2</v>
    </nc>
  </rcc>
  <rcc rId="33402" sId="3" numFmtId="4">
    <oc r="E110">
      <v>7</v>
    </oc>
    <nc r="E110">
      <v>20</v>
    </nc>
  </rcc>
  <rfmt sheetId="3" sqref="D110:E110">
    <dxf>
      <fill>
        <patternFill patternType="solid">
          <bgColor rgb="FFFFFF00"/>
        </patternFill>
      </fill>
    </dxf>
  </rfmt>
  <rfmt sheetId="3" sqref="D42:E42">
    <dxf>
      <fill>
        <patternFill patternType="solid">
          <bgColor rgb="FFFFFF00"/>
        </patternFill>
      </fill>
    </dxf>
  </rfmt>
  <rcc rId="33403" sId="4" numFmtId="4">
    <oc r="D39">
      <v>4</v>
    </oc>
    <nc r="D39">
      <v>8</v>
    </nc>
  </rcc>
  <rcc rId="33404" sId="4" numFmtId="4">
    <oc r="E39">
      <v>43</v>
    </oc>
    <nc r="E39">
      <v>86</v>
    </nc>
  </rcc>
  <rfmt sheetId="4" sqref="D39:E39">
    <dxf>
      <fill>
        <patternFill patternType="solid">
          <bgColor rgb="FFFFFF00"/>
        </patternFill>
      </fill>
    </dxf>
  </rfmt>
  <rcc rId="33405" sId="3" numFmtId="4">
    <oc r="D48">
      <v>7</v>
    </oc>
    <nc r="D48">
      <v>8</v>
    </nc>
  </rcc>
  <rcc rId="33406" sId="3" numFmtId="4">
    <oc r="E48">
      <v>662</v>
    </oc>
    <nc r="E48">
      <f>662+320</f>
    </nc>
  </rcc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07" sId="4" numFmtId="4">
    <oc r="D198">
      <v>2</v>
    </oc>
    <nc r="D198">
      <v>3</v>
    </nc>
  </rcc>
  <rcc rId="33408" sId="4" numFmtId="4">
    <oc r="E198">
      <v>24</v>
    </oc>
    <nc r="E198">
      <v>38</v>
    </nc>
  </rcc>
  <rfmt sheetId="4" sqref="D198:E198">
    <dxf>
      <fill>
        <patternFill patternType="solid">
          <bgColor rgb="FFFFFF00"/>
        </patternFill>
      </fill>
    </dxf>
  </rfmt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50:E50">
    <dxf>
      <fill>
        <patternFill>
          <bgColor rgb="FFFFFF00"/>
        </patternFill>
      </fill>
    </dxf>
  </rfmt>
  <rfmt sheetId="3" sqref="D112:E112">
    <dxf>
      <fill>
        <patternFill patternType="solid">
          <bgColor rgb="FFFFFF00"/>
        </patternFill>
      </fill>
    </dxf>
  </rfmt>
  <rcc rId="33409" sId="4" numFmtId="4">
    <oc r="D109">
      <v>3</v>
    </oc>
    <nc r="D109">
      <v>4</v>
    </nc>
  </rcc>
  <rfmt sheetId="4" sqref="D109:E109">
    <dxf>
      <fill>
        <patternFill patternType="solid">
          <bgColor rgb="FFFFFF00"/>
        </patternFill>
      </fill>
    </dxf>
  </rfmt>
  <rfmt sheetId="3" sqref="D44:E44">
    <dxf>
      <fill>
        <patternFill patternType="solid">
          <bgColor rgb="FFFFFF00"/>
        </patternFill>
      </fill>
    </dxf>
  </rfmt>
  <rcc rId="33410" sId="3" numFmtId="4">
    <oc r="E44">
      <v>420</v>
    </oc>
    <nc r="E44">
      <v>270</v>
    </nc>
  </rcc>
  <rfmt sheetId="4" sqref="D41:E41">
    <dxf>
      <fill>
        <patternFill patternType="solid">
          <bgColor rgb="FFFFFF00"/>
        </patternFill>
      </fill>
    </dxf>
  </rfmt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168:E168">
    <dxf>
      <fill>
        <patternFill patternType="solid">
          <bgColor rgb="FFFFFF00"/>
        </patternFill>
      </fill>
    </dxf>
  </rfmt>
  <rcc rId="33411" sId="4" numFmtId="4">
    <oc r="D168">
      <v>4</v>
    </oc>
    <nc r="D168">
      <v>5</v>
    </nc>
  </rcc>
  <rcc rId="33412" sId="4" numFmtId="4">
    <oc r="E168">
      <v>34</v>
    </oc>
    <nc r="E168">
      <v>46</v>
    </nc>
  </rcc>
  <rcc rId="33413" sId="3" numFmtId="4">
    <oc r="D167">
      <v>5</v>
    </oc>
    <nc r="D167">
      <v>8</v>
    </nc>
  </rcc>
  <rcc rId="33414" sId="3" numFmtId="4">
    <oc r="E167">
      <v>50</v>
    </oc>
    <nc r="E167">
      <v>291</v>
    </nc>
  </rcc>
  <rfmt sheetId="3" sqref="D167:E167">
    <dxf>
      <fill>
        <patternFill>
          <bgColor rgb="FFFFFF00"/>
        </patternFill>
      </fill>
    </dxf>
  </rfmt>
  <rcc rId="33415" sId="4" numFmtId="4">
    <oc r="D165">
      <v>17</v>
    </oc>
    <nc r="D165">
      <v>35</v>
    </nc>
  </rcc>
  <rcc rId="33416" sId="4" numFmtId="4">
    <oc r="E165">
      <v>253</v>
    </oc>
    <nc r="E165">
      <v>334</v>
    </nc>
  </rcc>
  <rfmt sheetId="4" sqref="D165:E165">
    <dxf>
      <fill>
        <patternFill patternType="solid">
          <bgColor rgb="FFFFFF00"/>
        </patternFill>
      </fill>
    </dxf>
  </rfmt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17" sId="4" numFmtId="4">
    <nc r="D206">
      <v>12</v>
    </nc>
  </rcc>
  <rcc rId="33418" sId="4" numFmtId="4">
    <nc r="E206">
      <v>58</v>
    </nc>
  </rcc>
  <rfmt sheetId="4" sqref="D206:E206">
    <dxf>
      <fill>
        <patternFill patternType="solid">
          <bgColor rgb="FFFFFF00"/>
        </patternFill>
      </fill>
    </dxf>
  </rfmt>
  <rcc rId="33419" sId="4" numFmtId="4">
    <oc r="D49">
      <v>12</v>
    </oc>
    <nc r="D49">
      <v>27</v>
    </nc>
  </rcc>
  <rcc rId="33420" sId="4" numFmtId="4">
    <oc r="E49">
      <v>153</v>
    </oc>
    <nc r="E49">
      <v>403</v>
    </nc>
  </rcc>
  <rfmt sheetId="4" sqref="D49:E49">
    <dxf>
      <fill>
        <patternFill patternType="solid">
          <bgColor rgb="FFFFFF00"/>
        </patternFill>
      </fill>
    </dxf>
  </rfmt>
  <rcc rId="33421" sId="3" numFmtId="4">
    <oc r="D52">
      <v>2</v>
    </oc>
    <nc r="D52">
      <v>3</v>
    </nc>
  </rcc>
  <rcc rId="33422" sId="3" numFmtId="4">
    <oc r="E52">
      <v>70</v>
    </oc>
    <nc r="E52">
      <v>130</v>
    </nc>
  </rcc>
  <rfmt sheetId="3" sqref="D52:E52">
    <dxf>
      <fill>
        <patternFill>
          <bgColor rgb="FFFFFF00"/>
        </patternFill>
      </fill>
    </dxf>
  </rfmt>
  <rcc rId="33423" sId="3" numFmtId="4">
    <oc r="D176">
      <v>3</v>
    </oc>
    <nc r="D176">
      <v>5</v>
    </nc>
  </rcc>
  <rcc rId="33424" sId="3" numFmtId="4">
    <oc r="E176">
      <v>55</v>
    </oc>
    <nc r="E176">
      <v>90</v>
    </nc>
  </rcc>
  <rfmt sheetId="3" sqref="D176:E176">
    <dxf>
      <fill>
        <patternFill>
          <bgColor rgb="FFFFFF00"/>
        </patternFill>
      </fill>
    </dxf>
  </rfmt>
  <rcc rId="33425" sId="4" numFmtId="4">
    <oc r="D174">
      <v>6</v>
    </oc>
    <nc r="D174">
      <v>28</v>
    </nc>
  </rcc>
  <rcc rId="33426" sId="4" numFmtId="4">
    <oc r="E174">
      <v>56</v>
    </oc>
    <nc r="E174">
      <v>199</v>
    </nc>
  </rcc>
  <rfmt sheetId="4" sqref="D174:E174">
    <dxf>
      <fill>
        <patternFill patternType="solid">
          <bgColor rgb="FFFFFF00"/>
        </patternFill>
      </fill>
    </dxf>
  </rfmt>
  <rcc rId="33427" sId="4" numFmtId="4">
    <nc r="D139">
      <v>7</v>
    </nc>
  </rcc>
  <rcc rId="33428" sId="4" numFmtId="4">
    <nc r="E139">
      <v>21</v>
    </nc>
  </rcc>
  <rfmt sheetId="3" sqref="D142:E142">
    <dxf>
      <fill>
        <patternFill>
          <bgColor rgb="FFFFFF00"/>
        </patternFill>
      </fill>
    </dxf>
  </rfmt>
  <rfmt sheetId="4" sqref="D139:E139">
    <dxf>
      <fill>
        <patternFill>
          <bgColor rgb="FFFFFF00"/>
        </patternFill>
      </fill>
    </dxf>
  </rfmt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29" sId="4" numFmtId="4">
    <oc r="D98">
      <v>7</v>
    </oc>
    <nc r="D98">
      <v>4</v>
    </nc>
  </rcc>
  <rcc rId="33430" sId="4" numFmtId="4">
    <oc r="E98">
      <v>63</v>
    </oc>
    <nc r="E98">
      <v>45</v>
    </nc>
  </rcc>
  <rfmt sheetId="4" sqref="D98:E98">
    <dxf>
      <fill>
        <patternFill patternType="solid">
          <bgColor rgb="FFFFFF00"/>
        </patternFill>
      </fill>
    </dxf>
  </rfmt>
  <rfmt sheetId="3" sqref="D101:E101">
    <dxf>
      <fill>
        <patternFill patternType="solid">
          <bgColor rgb="FFFFFF00"/>
        </patternFill>
      </fill>
    </dxf>
  </rfmt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129:E129">
    <dxf>
      <fill>
        <patternFill>
          <bgColor rgb="FFFFFF00"/>
        </patternFill>
      </fill>
    </dxf>
  </rfmt>
  <rfmt sheetId="4" sqref="D128:E128">
    <dxf>
      <fill>
        <patternFill>
          <bgColor rgb="FFFFFF00"/>
        </patternFill>
      </fill>
    </dxf>
  </rfmt>
  <rcc rId="33431" sId="4" numFmtId="4">
    <nc r="D129">
      <v>9</v>
    </nc>
  </rcc>
  <rcc rId="33432" sId="4" numFmtId="4">
    <nc r="E129">
      <v>24</v>
    </nc>
  </rcc>
  <rcc rId="33433" sId="4" numFmtId="4">
    <oc r="D112">
      <v>1</v>
    </oc>
    <nc r="D112">
      <v>14</v>
    </nc>
  </rcc>
  <rcc rId="33434" sId="4" numFmtId="4">
    <oc r="E112">
      <v>6</v>
    </oc>
    <nc r="E112">
      <v>54</v>
    </nc>
  </rcc>
  <rfmt sheetId="4" sqref="D112:E112">
    <dxf>
      <fill>
        <patternFill patternType="solid">
          <bgColor rgb="FFFFFF00"/>
        </patternFill>
      </fill>
    </dxf>
  </rfmt>
  <rfmt sheetId="3" sqref="D115:E115">
    <dxf>
      <fill>
        <patternFill patternType="solid">
          <bgColor rgb="FFFFFF00"/>
        </patternFill>
      </fill>
    </dxf>
  </rfmt>
  <rfmt sheetId="3" sqref="D58:E58">
    <dxf>
      <fill>
        <patternFill patternType="solid">
          <bgColor rgb="FFFFFF00"/>
        </patternFill>
      </fill>
    </dxf>
  </rfmt>
  <rcc rId="33435" sId="4" numFmtId="4">
    <oc r="D55">
      <v>8</v>
    </oc>
    <nc r="D55">
      <v>12</v>
    </nc>
  </rcc>
  <rcc rId="33436" sId="4" numFmtId="4">
    <oc r="E55">
      <v>44</v>
    </oc>
    <nc r="E55">
      <v>73</v>
    </nc>
  </rcc>
  <rfmt sheetId="4" sqref="D55:E55">
    <dxf>
      <fill>
        <patternFill patternType="solid">
          <bgColor rgb="FFFFFF00"/>
        </patternFill>
      </fill>
    </dxf>
  </rfmt>
  <rcc rId="33437" sId="4" numFmtId="4">
    <oc r="D81">
      <v>1</v>
    </oc>
    <nc r="D81">
      <v>2</v>
    </nc>
  </rcc>
  <rcc rId="33438" sId="4" numFmtId="4">
    <oc r="E81">
      <v>25</v>
    </oc>
    <nc r="E81">
      <v>30</v>
    </nc>
  </rcc>
  <rfmt sheetId="4" sqref="D81:E81">
    <dxf>
      <fill>
        <patternFill patternType="solid">
          <bgColor rgb="FFFFFF00"/>
        </patternFill>
      </fill>
    </dxf>
  </rfmt>
  <rcc rId="33439" sId="3" numFmtId="4">
    <oc r="D84">
      <v>1</v>
    </oc>
    <nc r="D84">
      <v>2</v>
    </nc>
  </rcc>
  <rfmt sheetId="3" sqref="D84:E84">
    <dxf>
      <fill>
        <patternFill patternType="solid">
          <bgColor rgb="FFFFFF00"/>
        </patternFill>
      </fill>
    </dxf>
  </rfmt>
  <rcc rId="33440" sId="3" numFmtId="4">
    <oc r="E84">
      <v>14</v>
    </oc>
    <nc r="E84">
      <v>44</v>
    </nc>
  </rcc>
  <rfmt sheetId="3" sqref="D141:E141">
    <dxf>
      <fill>
        <patternFill>
          <bgColor rgb="FFFFFF00"/>
        </patternFill>
      </fill>
    </dxf>
  </rfmt>
  <rcc rId="33441" sId="4" numFmtId="4">
    <oc r="D138">
      <v>10</v>
    </oc>
    <nc r="D138">
      <v>15</v>
    </nc>
  </rcc>
  <rcc rId="33442" sId="4" numFmtId="4">
    <oc r="E138">
      <v>54</v>
    </oc>
    <nc r="E138">
      <v>73</v>
    </nc>
  </rcc>
  <rfmt sheetId="4" sqref="D138:E138">
    <dxf>
      <fill>
        <patternFill>
          <bgColor rgb="FFFFFF00"/>
        </patternFill>
      </fill>
    </dxf>
  </rfmt>
  <rcc rId="33443" sId="3" numFmtId="4">
    <oc r="D209">
      <v>3</v>
    </oc>
    <nc r="D209">
      <v>4</v>
    </nc>
  </rcc>
  <rcc rId="33444" sId="3" numFmtId="4">
    <oc r="E209">
      <v>400</v>
    </oc>
    <nc r="E209">
      <v>410</v>
    </nc>
  </rcc>
  <rfmt sheetId="3" sqref="D209:E209">
    <dxf>
      <fill>
        <patternFill patternType="solid">
          <bgColor rgb="FFFFFF00"/>
        </patternFill>
      </fill>
    </dxf>
  </rfmt>
  <rfmt sheetId="3" sqref="D210:E210">
    <dxf>
      <fill>
        <patternFill patternType="solid">
          <bgColor rgb="FFFFFF00"/>
        </patternFill>
      </fill>
    </dxf>
  </rfmt>
  <rfmt sheetId="4" sqref="D207:E207">
    <dxf>
      <fill>
        <patternFill patternType="solid">
          <bgColor rgb="FFFFFF00"/>
        </patternFill>
      </fill>
    </dxf>
  </rfmt>
  <rcc rId="33445" sId="4" numFmtId="4">
    <oc r="D154">
      <v>2</v>
    </oc>
    <nc r="D154">
      <v>8</v>
    </nc>
  </rcc>
  <rcc rId="33446" sId="4" numFmtId="4">
    <oc r="E154">
      <v>10</v>
    </oc>
    <nc r="E154">
      <v>40</v>
    </nc>
  </rcc>
  <rfmt sheetId="4" sqref="D154:E154">
    <dxf>
      <fill>
        <patternFill patternType="solid">
          <bgColor rgb="FFFFFF00"/>
        </patternFill>
      </fill>
    </dxf>
  </rfmt>
  <rcc rId="33447" sId="3">
    <oc r="D137">
      <v>3</v>
    </oc>
    <nc r="D137">
      <v>5</v>
    </nc>
  </rcc>
  <rcc rId="33448" sId="3">
    <oc r="E137">
      <v>138</v>
    </oc>
    <nc r="E137">
      <v>200</v>
    </nc>
  </rcc>
  <rfmt sheetId="3" sqref="D137:E138">
    <dxf>
      <fill>
        <patternFill>
          <bgColor rgb="FFFFFF00"/>
        </patternFill>
      </fill>
    </dxf>
  </rfmt>
  <rcc rId="33449" sId="4">
    <oc r="F134">
      <v>10</v>
    </oc>
    <nc r="F134">
      <v>4</v>
    </nc>
  </rcc>
  <rcc rId="33450" sId="4">
    <oc r="G134">
      <v>90</v>
    </oc>
    <nc r="G134">
      <v>54</v>
    </nc>
  </rcc>
  <rcc rId="33451" sId="4">
    <oc r="D134">
      <v>10</v>
    </oc>
    <nc r="D134">
      <v>12</v>
    </nc>
  </rcc>
  <rcc rId="33452" sId="4">
    <oc r="E134">
      <v>90</v>
    </oc>
    <nc r="E134">
      <v>84</v>
    </nc>
  </rcc>
  <rfmt sheetId="4" sqref="D134:E134">
    <dxf>
      <fill>
        <patternFill>
          <bgColor rgb="FFFFFF00"/>
        </patternFill>
      </fill>
    </dxf>
  </rfmt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140:E140">
    <dxf>
      <fill>
        <patternFill>
          <bgColor rgb="FFFFFF00"/>
        </patternFill>
      </fill>
    </dxf>
  </rfmt>
  <rcc rId="33453" sId="3" numFmtId="4">
    <oc r="E25">
      <v>250</v>
    </oc>
    <nc r="E25">
      <v>550</v>
    </nc>
  </rcc>
  <rfmt sheetId="3" sqref="D25:E25">
    <dxf>
      <fill>
        <patternFill>
          <bgColor rgb="FFFFFF00"/>
        </patternFill>
      </fill>
    </dxf>
  </rfmt>
  <rcc rId="33454" sId="4" numFmtId="4">
    <oc r="D22">
      <v>18</v>
    </oc>
    <nc r="D22">
      <v>32</v>
    </nc>
  </rcc>
  <rcc rId="33455" sId="4" numFmtId="4">
    <oc r="E22">
      <f>87+437+134+77+15+153</f>
    </oc>
    <nc r="E22">
      <v>1362</v>
    </nc>
  </rcc>
  <rfmt sheetId="4" sqref="D22:E22">
    <dxf>
      <fill>
        <patternFill patternType="solid">
          <bgColor rgb="FFFFFF00"/>
        </patternFill>
      </fill>
    </dxf>
  </rfmt>
  <rcv guid="{D735A0E3-67D4-4A47-94B7-B543B7FA080E}" action="delete"/>
  <rdn rId="0" localSheetId="2" customView="1" name="Z_D735A0E3_67D4_4A47_94B7_B543B7FA080E_.wvu.FilterData" hidden="1" oldHidden="1">
    <formula>'Ноябрь 2013г'!$C$21:$C$131</formula>
    <oldFormula>'Ноябрь 2013г'!$C$21:$C$131</oldFormula>
  </rdn>
  <rdn rId="0" localSheetId="1" customView="1" name="Z_D735A0E3_67D4_4A47_94B7_B543B7FA080E_.wvu.FilterData" hidden="1" oldHidden="1">
    <formula>'июль 2016г'!$C$21:$C$244</formula>
    <oldFormula>'июль 2016г'!$C$21:$C$244</oldFormula>
  </rdn>
  <rdn rId="0" localSheetId="3" customView="1" name="Z_D735A0E3_67D4_4A47_94B7_B543B7FA080E_.wvu.Rows" hidden="1" oldHidden="1">
    <formula>'по 6-10'!$2:$12</formula>
    <oldFormula>'по 6-10'!$2:$12</oldFormula>
  </rdn>
  <rdn rId="0" localSheetId="3" customView="1" name="Z_D735A0E3_67D4_4A47_94B7_B543B7FA080E_.wvu.FilterData" hidden="1" oldHidden="1">
    <formula>'по 6-10'!$C$21:$C$130</formula>
    <oldFormula>'по 6-10'!$C$21:$C$130</oldFormula>
  </rdn>
  <rdn rId="0" localSheetId="4" customView="1" name="Z_D735A0E3_67D4_4A47_94B7_B543B7FA080E_.wvu.Rows" hidden="1" oldHidden="1">
    <formula>'по 0,4'!$2:$12</formula>
    <oldFormula>'по 0,4'!$2:$12</oldFormula>
  </rdn>
  <rdn rId="0" localSheetId="4" customView="1" name="Z_D735A0E3_67D4_4A47_94B7_B543B7FA080E_.wvu.FilterData" hidden="1" oldHidden="1">
    <formula>'по 0,4'!$C$18:$C$127</formula>
    <oldFormula>'по 0,4'!$C$18:$C$127</oldFormula>
  </rdn>
  <rdn rId="0" localSheetId="10" customView="1" name="Z_D735A0E3_67D4_4A47_94B7_B543B7FA080E_.wvu.FilterData" hidden="1" oldHidden="1">
    <formula>Лист6!$A$1:$O$1</formula>
    <oldFormula>Лист6!$A$1:$O$1</oldFormula>
  </rdn>
  <rcv guid="{D735A0E3-67D4-4A47-94B7-B543B7FA080E}" action="add"/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63" sId="4" numFmtId="4">
    <oc r="D205">
      <v>3</v>
    </oc>
    <nc r="D205">
      <v>7</v>
    </nc>
  </rcc>
  <rcc rId="33464" sId="4" numFmtId="4">
    <oc r="E205">
      <v>27</v>
    </oc>
    <nc r="E205">
      <v>55</v>
    </nc>
  </rcc>
  <rfmt sheetId="3" sqref="D207:E207">
    <dxf>
      <fill>
        <patternFill patternType="solid">
          <bgColor rgb="FFFFFF00"/>
        </patternFill>
      </fill>
    </dxf>
  </rfmt>
  <rfmt sheetId="3" sqref="D220:E220">
    <dxf>
      <fill>
        <patternFill patternType="solid">
          <bgColor rgb="FFFFFF00"/>
        </patternFill>
      </fill>
    </dxf>
  </rfmt>
  <rfmt sheetId="4" sqref="D218:E218">
    <dxf>
      <fill>
        <patternFill patternType="solid">
          <bgColor rgb="FFFFFF00"/>
        </patternFill>
      </fill>
    </dxf>
  </rfmt>
  <rcc rId="33465" sId="4" numFmtId="4">
    <oc r="D162">
      <v>4</v>
    </oc>
    <nc r="D162">
      <v>11</v>
    </nc>
  </rcc>
  <rcc rId="33466" sId="4" numFmtId="4">
    <oc r="E162">
      <v>17.2</v>
    </oc>
    <nc r="E162">
      <v>52</v>
    </nc>
  </rcc>
  <rfmt sheetId="4" sqref="D162:E162">
    <dxf>
      <fill>
        <patternFill patternType="solid">
          <bgColor rgb="FFFFFF00"/>
        </patternFill>
      </fill>
    </dxf>
  </rfmt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67" sId="3" numFmtId="4">
    <oc r="D71">
      <v>2</v>
    </oc>
    <nc r="D71">
      <v>3</v>
    </nc>
  </rcc>
  <rcc rId="33468" sId="3" numFmtId="4">
    <oc r="E71">
      <v>94</v>
    </oc>
    <nc r="E71">
      <v>106</v>
    </nc>
  </rcc>
  <rfmt sheetId="3" sqref="D71:E71">
    <dxf>
      <fill>
        <patternFill patternType="solid">
          <bgColor rgb="FFFFFF00"/>
        </patternFill>
      </fill>
    </dxf>
  </rfmt>
  <rcc rId="33469" sId="4" numFmtId="4">
    <oc r="D68">
      <v>2</v>
    </oc>
    <nc r="D68">
      <v>8</v>
    </nc>
  </rcc>
  <rcc rId="33470" sId="4" numFmtId="4">
    <oc r="E68">
      <v>8</v>
    </oc>
    <nc r="E68">
      <v>33</v>
    </nc>
  </rcc>
  <rfmt sheetId="4" sqref="D68:E68">
    <dxf>
      <fill>
        <patternFill patternType="solid">
          <bgColor rgb="FFFFFF00"/>
        </patternFill>
      </fill>
    </dxf>
  </rfmt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71" sId="3" numFmtId="4">
    <nc r="D89">
      <v>1</v>
    </nc>
  </rcc>
  <rcc rId="33472" sId="3" numFmtId="4">
    <nc r="E89">
      <v>30</v>
    </nc>
  </rcc>
  <rfmt sheetId="3" sqref="D89:E89">
    <dxf>
      <fill>
        <patternFill patternType="solid">
          <bgColor rgb="FFFFFF00"/>
        </patternFill>
      </fill>
    </dxf>
  </rfmt>
  <rfmt sheetId="3" sqref="D223:E223">
    <dxf>
      <fill>
        <patternFill patternType="solid">
          <bgColor rgb="FFFFFF00"/>
        </patternFill>
      </fill>
    </dxf>
  </rfmt>
  <rfmt sheetId="4" sqref="D221:E221">
    <dxf>
      <fill>
        <patternFill patternType="solid">
          <bgColor rgb="FFFFFF00"/>
        </patternFill>
      </fill>
    </dxf>
  </rfmt>
  <rcc rId="33473" sId="4" numFmtId="4">
    <oc r="D221">
      <v>10</v>
    </oc>
    <nc r="D221">
      <v>3</v>
    </nc>
  </rcc>
  <rcc rId="33474" sId="4" numFmtId="4">
    <oc r="E221">
      <v>121</v>
    </oc>
    <nc r="E221">
      <v>30</v>
    </nc>
  </rcc>
  <rcc rId="33475" sId="4">
    <oc r="D33">
      <v>17</v>
    </oc>
    <nc r="D33">
      <v>44</v>
    </nc>
  </rcc>
  <rcc rId="33476" sId="4">
    <oc r="E33">
      <v>145.5</v>
    </oc>
    <nc r="E33">
      <v>400</v>
    </nc>
  </rcc>
  <rfmt sheetId="4" sqref="D33:E33">
    <dxf>
      <fill>
        <patternFill patternType="solid">
          <bgColor rgb="FFFFFF00"/>
        </patternFill>
      </fill>
    </dxf>
  </rfmt>
  <rcc rId="33477" sId="3">
    <oc r="D36">
      <v>5</v>
    </oc>
    <nc r="D36">
      <v>9</v>
    </nc>
  </rcc>
  <rcc rId="33478" sId="3">
    <oc r="E36">
      <v>370</v>
    </oc>
    <nc r="E36">
      <v>490</v>
    </nc>
  </rcc>
  <rfmt sheetId="3" sqref="D36:E36">
    <dxf>
      <fill>
        <patternFill>
          <bgColor rgb="FFFFFF00"/>
        </patternFill>
      </fill>
    </dxf>
  </rfmt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79" sId="4" numFmtId="4">
    <oc r="D229">
      <v>4</v>
    </oc>
    <nc r="D229">
      <v>6</v>
    </nc>
  </rcc>
  <rcc rId="33480" sId="4" numFmtId="4">
    <oc r="E229">
      <v>31</v>
    </oc>
    <nc r="E229">
      <v>51</v>
    </nc>
  </rcc>
  <rfmt sheetId="4" sqref="D229:E229">
    <dxf>
      <fill>
        <patternFill patternType="solid">
          <bgColor rgb="FFFFFF00"/>
        </patternFill>
      </fill>
    </dxf>
  </rfmt>
  <rcc rId="33481" sId="4" numFmtId="4">
    <oc r="D53">
      <v>2</v>
    </oc>
    <nc r="D53">
      <v>4</v>
    </nc>
  </rcc>
  <rcc rId="33482" sId="4" numFmtId="4">
    <oc r="E53">
      <v>20</v>
    </oc>
    <nc r="E53">
      <v>26</v>
    </nc>
  </rcc>
  <rfmt sheetId="4" sqref="D53:E53">
    <dxf>
      <fill>
        <patternFill patternType="solid">
          <bgColor rgb="FFFFFF00"/>
        </patternFill>
      </fill>
    </dxf>
  </rfmt>
  <rcc rId="33483" sId="3" numFmtId="4">
    <oc r="D28">
      <v>4</v>
    </oc>
    <nc r="D28">
      <v>7</v>
    </nc>
  </rcc>
  <rcc rId="33484" sId="3" numFmtId="4">
    <oc r="E28">
      <v>325</v>
    </oc>
    <nc r="E28">
      <v>820</v>
    </nc>
  </rcc>
  <rfmt sheetId="3" sqref="D28:E28">
    <dxf>
      <fill>
        <patternFill>
          <bgColor rgb="FFFFFF00"/>
        </patternFill>
      </fill>
    </dxf>
  </rfmt>
  <rcc rId="33485" sId="4" numFmtId="4">
    <oc r="D25">
      <v>8</v>
    </oc>
    <nc r="D25">
      <v>13</v>
    </nc>
  </rcc>
  <rcc rId="33486" sId="4" numFmtId="4">
    <oc r="E25">
      <v>135</v>
    </oc>
    <nc r="E25">
      <v>160</v>
    </nc>
  </rcc>
  <rfmt sheetId="4" sqref="D24:E25">
    <dxf>
      <fill>
        <patternFill patternType="solid">
          <bgColor rgb="FFFFFF00"/>
        </patternFill>
      </fill>
    </dxf>
  </rfmt>
  <rcc rId="33487" sId="4" numFmtId="4">
    <oc r="D183">
      <v>1</v>
    </oc>
    <nc r="D183">
      <v>2</v>
    </nc>
  </rcc>
  <rcc rId="33488" sId="4" numFmtId="4">
    <oc r="E183">
      <v>5</v>
    </oc>
    <nc r="E183">
      <v>16</v>
    </nc>
  </rcc>
  <rfmt sheetId="4" sqref="D183:E183">
    <dxf>
      <fill>
        <patternFill patternType="solid">
          <bgColor rgb="FFFFFF00"/>
        </patternFill>
      </fill>
    </dxf>
  </rfmt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88:E88">
    <dxf>
      <fill>
        <patternFill patternType="solid">
          <bgColor rgb="FFFFFF00"/>
        </patternFill>
      </fill>
    </dxf>
  </rfmt>
  <rfmt sheetId="3" sqref="D90:E90">
    <dxf>
      <fill>
        <patternFill patternType="solid">
          <bgColor rgb="FFFFFF00"/>
        </patternFill>
      </fill>
    </dxf>
  </rfmt>
  <rcc rId="33489" sId="3" numFmtId="4">
    <oc r="D66">
      <v>3</v>
    </oc>
    <nc r="D66">
      <v>5</v>
    </nc>
  </rcc>
  <rcc rId="33490" sId="3" numFmtId="4">
    <oc r="E66">
      <v>420</v>
    </oc>
    <nc r="E66">
      <v>553</v>
    </nc>
  </rcc>
  <rfmt sheetId="3" sqref="D66:E66">
    <dxf>
      <fill>
        <patternFill patternType="solid">
          <bgColor rgb="FFFFFF00"/>
        </patternFill>
      </fill>
    </dxf>
  </rfmt>
  <rcc rId="33491" sId="4" numFmtId="4">
    <oc r="D63">
      <v>26</v>
    </oc>
    <nc r="D63">
      <v>30</v>
    </nc>
  </rcc>
  <rcc rId="33492" sId="4" numFmtId="4">
    <oc r="E63">
      <f>277+43</f>
    </oc>
    <nc r="E63">
      <v>385</v>
    </nc>
  </rcc>
  <rfmt sheetId="4" sqref="D63:E63">
    <dxf>
      <fill>
        <patternFill patternType="solid">
          <bgColor rgb="FFFFFF00"/>
        </patternFill>
      </fill>
    </dxf>
  </rfmt>
  <rfmt sheetId="3" sqref="D231:E233">
    <dxf>
      <fill>
        <patternFill patternType="solid">
          <bgColor rgb="FFFFFF00"/>
        </patternFill>
      </fill>
    </dxf>
  </rfmt>
  <rcc rId="33493" sId="1">
    <o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июль 2016г.</t>
      </is>
    </oc>
    <n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август 2016г.</t>
      </is>
    </nc>
  </rcc>
  <rcc rId="33494" sId="3" odxf="1" dxf="1">
    <o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июль 2016г.</t>
      </is>
    </oc>
    <n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август 2016г.</t>
      </is>
    </nc>
    <odxf/>
    <ndxf/>
  </rcc>
  <rcc rId="33495" sId="4" odxf="1" dxf="1">
    <o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июль 2016г.</t>
      </is>
    </oc>
    <n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август 2016г.</t>
      </is>
    </nc>
    <odxf/>
    <ndxf/>
  </rcc>
  <rsnm rId="33496" sheetId="1" oldName="[Сводная по поданным заявкам и заключенным договорам с присоединенной мощностью за август_2016.xlsx]июль 2016г" newName="[Сводная по поданным заявкам и заключенным договорам с присоединенной мощностью за август_2016.xlsx]август 2016г"/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51:E51">
    <dxf>
      <fill>
        <patternFill patternType="solid">
          <bgColor rgb="FFFFFF00"/>
        </patternFill>
      </fill>
    </dxf>
  </rfmt>
  <rfmt sheetId="3" sqref="D225:E225">
    <dxf>
      <fill>
        <patternFill patternType="solid">
          <bgColor rgb="FFFFFF00"/>
        </patternFill>
      </fill>
    </dxf>
  </rfmt>
  <rcc rId="33497" sId="3" numFmtId="4">
    <oc r="E68">
      <v>122</v>
    </oc>
    <nc r="E68">
      <v>358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735A0E3-67D4-4A47-94B7-B543B7FA080E}" state="hidden">
      <pageMargins left="0.7" right="0.7" top="0.75" bottom="0.75" header="0.3" footer="0.3"/>
    </customSheetView>
    <customSheetView guid="{7FDDDD5D-ED8E-47A5-AFBE-0056D605C291}" state="hidden">
      <pageMargins left="0.7" right="0.7" top="0.75" bottom="0.75" header="0.3" footer="0.3"/>
    </customSheetView>
    <customSheetView guid="{A743F9C7-8B89-4E8F-B91F-1FFB859064F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opLeftCell="B84" zoomScale="85" zoomScaleNormal="85" workbookViewId="0">
      <selection activeCell="E109" sqref="E109"/>
    </sheetView>
  </sheetViews>
  <sheetFormatPr defaultRowHeight="12.75" x14ac:dyDescent="0.2"/>
  <cols>
    <col min="1" max="1" width="29.140625" customWidth="1"/>
    <col min="2" max="2" width="39.28515625" customWidth="1"/>
    <col min="3" max="3" width="26.140625" customWidth="1"/>
    <col min="4" max="4" width="13.28515625" style="30" customWidth="1"/>
    <col min="5" max="5" width="11.5703125" style="30" customWidth="1"/>
    <col min="6" max="6" width="11.140625" style="30" customWidth="1"/>
    <col min="7" max="7" width="11.7109375" style="30" customWidth="1"/>
    <col min="8" max="8" width="12" style="30" customWidth="1"/>
    <col min="9" max="10" width="11.140625" style="30" customWidth="1"/>
    <col min="11" max="11" width="12.85546875" style="30" customWidth="1"/>
    <col min="12" max="12" width="10.85546875" customWidth="1"/>
    <col min="13" max="14" width="11.5703125" customWidth="1"/>
    <col min="15" max="15" width="12" customWidth="1"/>
    <col min="16" max="16" width="13" customWidth="1"/>
    <col min="17" max="17" width="12.7109375" customWidth="1"/>
  </cols>
  <sheetData>
    <row r="1" spans="2:15" ht="15.75" x14ac:dyDescent="0.25">
      <c r="I1" s="131"/>
      <c r="J1" s="131"/>
      <c r="K1" s="131"/>
      <c r="L1" s="131"/>
      <c r="M1" s="17" t="s">
        <v>16</v>
      </c>
      <c r="N1" s="17"/>
    </row>
    <row r="2" spans="2:15" ht="15.75" x14ac:dyDescent="0.25">
      <c r="B2" t="s">
        <v>0</v>
      </c>
      <c r="I2" s="131"/>
      <c r="J2" s="131"/>
      <c r="K2" s="131"/>
      <c r="L2" s="131"/>
      <c r="M2" s="17" t="s">
        <v>12</v>
      </c>
      <c r="N2" s="17"/>
      <c r="O2" s="17"/>
    </row>
    <row r="3" spans="2:15" ht="15.75" x14ac:dyDescent="0.25">
      <c r="I3" s="131"/>
      <c r="J3" s="131"/>
      <c r="K3" s="131"/>
      <c r="L3" s="131"/>
      <c r="M3" s="17" t="s">
        <v>13</v>
      </c>
      <c r="N3" s="17"/>
      <c r="O3" s="17"/>
    </row>
    <row r="4" spans="2:15" ht="15.75" x14ac:dyDescent="0.25">
      <c r="I4" s="32"/>
      <c r="J4" s="32"/>
      <c r="K4" s="32"/>
      <c r="L4" s="1"/>
      <c r="M4" s="17" t="s">
        <v>14</v>
      </c>
      <c r="N4" s="17"/>
      <c r="O4" s="17"/>
    </row>
    <row r="5" spans="2:15" ht="15.75" x14ac:dyDescent="0.25">
      <c r="I5" s="131"/>
      <c r="J5" s="131"/>
      <c r="K5" s="131"/>
      <c r="L5" s="131"/>
      <c r="M5" s="17" t="s">
        <v>15</v>
      </c>
      <c r="N5" s="17"/>
      <c r="O5" s="17"/>
    </row>
    <row r="6" spans="2:15" ht="15.75" x14ac:dyDescent="0.25">
      <c r="I6" s="131"/>
      <c r="J6" s="131"/>
      <c r="K6" s="131"/>
      <c r="L6" s="131"/>
      <c r="O6" s="17"/>
    </row>
    <row r="7" spans="2:15" ht="15.75" x14ac:dyDescent="0.25">
      <c r="I7" s="131"/>
      <c r="J7" s="131"/>
      <c r="K7" s="131"/>
      <c r="L7" s="131"/>
    </row>
    <row r="8" spans="2:15" ht="15.75" x14ac:dyDescent="0.25">
      <c r="I8" s="32"/>
      <c r="J8" s="32"/>
      <c r="K8" s="32"/>
    </row>
    <row r="9" spans="2:15" ht="12.75" customHeight="1" x14ac:dyDescent="0.2"/>
    <row r="10" spans="2:15" ht="12.75" customHeight="1" x14ac:dyDescent="0.25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2:15" ht="15.75" x14ac:dyDescent="0.25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2:15" ht="15.75" x14ac:dyDescent="0.25">
      <c r="B12" s="16"/>
      <c r="C12" s="16"/>
      <c r="D12" s="33"/>
      <c r="E12" s="33"/>
      <c r="F12" s="33"/>
      <c r="G12" s="33"/>
      <c r="H12" s="33"/>
      <c r="I12" s="33"/>
      <c r="J12" s="33"/>
      <c r="K12" s="34"/>
      <c r="L12" s="13"/>
      <c r="M12" s="13"/>
    </row>
    <row r="13" spans="2:15" ht="13.5" thickBot="1" x14ac:dyDescent="0.25"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  <row r="14" spans="2:15" ht="16.5" thickBot="1" x14ac:dyDescent="0.3">
      <c r="B14" s="132" t="s">
        <v>140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4"/>
    </row>
    <row r="15" spans="2:15" x14ac:dyDescent="0.2"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</row>
    <row r="16" spans="2:15" x14ac:dyDescent="0.2">
      <c r="B16" s="13"/>
      <c r="C16" s="13"/>
      <c r="D16" s="35"/>
      <c r="E16" s="35"/>
      <c r="F16" s="35"/>
      <c r="G16" s="35"/>
      <c r="H16" s="35"/>
      <c r="I16" s="35"/>
      <c r="J16" s="35"/>
      <c r="K16" s="35"/>
      <c r="L16" s="13"/>
      <c r="M16" s="13"/>
    </row>
    <row r="18" spans="1:17" ht="13.5" thickBot="1" x14ac:dyDescent="0.25"/>
    <row r="19" spans="1:17" ht="127.5" customHeight="1" thickTop="1" thickBot="1" x14ac:dyDescent="0.25">
      <c r="A19" s="2" t="s">
        <v>1</v>
      </c>
      <c r="B19" s="2" t="s">
        <v>2</v>
      </c>
      <c r="C19" s="3" t="s">
        <v>3</v>
      </c>
      <c r="D19" s="144" t="s">
        <v>17</v>
      </c>
      <c r="E19" s="144"/>
      <c r="F19" s="144" t="s">
        <v>4</v>
      </c>
      <c r="G19" s="144"/>
      <c r="H19" s="145" t="s">
        <v>5</v>
      </c>
      <c r="I19" s="146"/>
      <c r="J19" s="145" t="s">
        <v>6</v>
      </c>
      <c r="K19" s="146"/>
      <c r="L19" s="137" t="s">
        <v>18</v>
      </c>
      <c r="M19" s="138"/>
      <c r="N19" s="137" t="s">
        <v>19</v>
      </c>
      <c r="O19" s="138"/>
      <c r="P19" s="137" t="s">
        <v>20</v>
      </c>
      <c r="Q19" s="138"/>
    </row>
    <row r="20" spans="1:17" ht="13.5" thickTop="1" x14ac:dyDescent="0.2">
      <c r="A20" s="4">
        <v>1</v>
      </c>
      <c r="B20" s="5">
        <v>2</v>
      </c>
      <c r="C20" s="6">
        <v>3</v>
      </c>
      <c r="D20" s="147">
        <v>4</v>
      </c>
      <c r="E20" s="148"/>
      <c r="F20" s="139">
        <v>5</v>
      </c>
      <c r="G20" s="140"/>
      <c r="H20" s="141">
        <v>6</v>
      </c>
      <c r="I20" s="140"/>
      <c r="J20" s="141">
        <v>7</v>
      </c>
      <c r="K20" s="140"/>
      <c r="L20" s="142">
        <v>8</v>
      </c>
      <c r="M20" s="143"/>
      <c r="N20" s="142">
        <v>9</v>
      </c>
      <c r="O20" s="143"/>
      <c r="P20" s="142">
        <v>10</v>
      </c>
      <c r="Q20" s="143"/>
    </row>
    <row r="21" spans="1:17" ht="12.75" customHeight="1" x14ac:dyDescent="0.2">
      <c r="A21" s="7"/>
      <c r="B21" s="7"/>
      <c r="C21" s="7"/>
      <c r="D21" s="29" t="s">
        <v>7</v>
      </c>
      <c r="E21" s="29" t="s">
        <v>8</v>
      </c>
      <c r="F21" s="29" t="s">
        <v>7</v>
      </c>
      <c r="G21" s="29" t="s">
        <v>8</v>
      </c>
      <c r="H21" s="29" t="s">
        <v>7</v>
      </c>
      <c r="I21" s="29" t="s">
        <v>8</v>
      </c>
      <c r="J21" s="29" t="s">
        <v>7</v>
      </c>
      <c r="K21" s="29" t="s">
        <v>8</v>
      </c>
      <c r="L21" s="8" t="s">
        <v>7</v>
      </c>
      <c r="M21" s="8" t="s">
        <v>9</v>
      </c>
      <c r="N21" s="8" t="s">
        <v>7</v>
      </c>
      <c r="O21" s="8" t="s">
        <v>9</v>
      </c>
      <c r="P21" s="8" t="s">
        <v>7</v>
      </c>
      <c r="Q21" s="8" t="s">
        <v>9</v>
      </c>
    </row>
    <row r="22" spans="1:17" ht="28.5" customHeight="1" x14ac:dyDescent="0.25">
      <c r="A22" s="28" t="s">
        <v>136</v>
      </c>
      <c r="B22" s="28" t="s">
        <v>137</v>
      </c>
      <c r="C22" s="149" t="s">
        <v>21</v>
      </c>
      <c r="D22" s="150"/>
      <c r="E22" s="29"/>
      <c r="F22" s="29"/>
      <c r="G22" s="29"/>
      <c r="H22" s="29"/>
      <c r="I22" s="29"/>
      <c r="J22" s="29"/>
      <c r="K22" s="29"/>
      <c r="L22" s="8"/>
      <c r="M22" s="8"/>
      <c r="N22" s="8"/>
      <c r="O22" s="8"/>
      <c r="P22" s="8"/>
      <c r="Q22" s="8"/>
    </row>
    <row r="23" spans="1:17" ht="12" customHeight="1" x14ac:dyDescent="0.25">
      <c r="A23" s="18"/>
      <c r="B23" s="18"/>
      <c r="C23" s="19" t="s">
        <v>22</v>
      </c>
      <c r="D23" s="31">
        <f>'по 6-10'!D23+'по 0,4'!D20</f>
        <v>58</v>
      </c>
      <c r="E23" s="31">
        <f>'по 6-10'!E23+'по 0,4'!E20</f>
        <v>2037</v>
      </c>
      <c r="F23" s="31">
        <f>'по 6-10'!F23+'по 0,4'!F20</f>
        <v>32</v>
      </c>
      <c r="G23" s="31">
        <f>'по 6-10'!G23+'по 0,4'!G20</f>
        <v>734</v>
      </c>
      <c r="H23" s="24">
        <v>2</v>
      </c>
      <c r="I23" s="24">
        <v>11.2</v>
      </c>
      <c r="J23" s="31">
        <f>'по 6-10'!J23+'по 0,4'!J20</f>
        <v>2</v>
      </c>
      <c r="K23" s="31">
        <f>'по 6-10'!K23+'по 0,4'!K20</f>
        <v>255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12" customHeight="1" x14ac:dyDescent="0.25">
      <c r="A24" s="18"/>
      <c r="B24" s="18"/>
      <c r="C24" s="19" t="s">
        <v>23</v>
      </c>
      <c r="D24" s="31">
        <f>'по 6-10'!D24+'по 0,4'!D21</f>
        <v>64</v>
      </c>
      <c r="E24" s="31">
        <f>'по 6-10'!E24+'по 0,4'!E21</f>
        <v>3848.1</v>
      </c>
      <c r="F24" s="31">
        <f>'по 6-10'!F24+'по 0,4'!F21</f>
        <v>33</v>
      </c>
      <c r="G24" s="31">
        <f>'по 6-10'!G24+'по 0,4'!G21</f>
        <v>1472</v>
      </c>
      <c r="H24" s="24">
        <v>0</v>
      </c>
      <c r="I24" s="24">
        <v>0</v>
      </c>
      <c r="J24" s="31">
        <f>'по 6-10'!J24+'по 0,4'!J21</f>
        <v>1</v>
      </c>
      <c r="K24" s="31">
        <f>'по 6-10'!K24+'по 0,4'!K21</f>
        <v>100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17" ht="12" customHeight="1" x14ac:dyDescent="0.25">
      <c r="A25" s="18"/>
      <c r="B25" s="18"/>
      <c r="C25" s="19" t="s">
        <v>24</v>
      </c>
      <c r="D25" s="31">
        <f>'по 6-10'!D25+'по 0,4'!D22</f>
        <v>34</v>
      </c>
      <c r="E25" s="31">
        <f>'по 6-10'!E25+'по 0,4'!E22</f>
        <v>1912</v>
      </c>
      <c r="F25" s="31">
        <f>'по 6-10'!F25+'по 0,4'!F22</f>
        <v>19</v>
      </c>
      <c r="G25" s="31">
        <f>'по 6-10'!G25+'по 0,4'!G22</f>
        <v>1373</v>
      </c>
      <c r="H25" s="24">
        <v>0</v>
      </c>
      <c r="I25" s="24">
        <v>0</v>
      </c>
      <c r="J25" s="31">
        <f>'по 6-10'!J25+'по 0,4'!J22</f>
        <v>0</v>
      </c>
      <c r="K25" s="31">
        <f>'по 6-10'!K25+'по 0,4'!K22</f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 ht="11.25" customHeight="1" x14ac:dyDescent="0.25">
      <c r="A26" s="18"/>
      <c r="B26" s="18"/>
      <c r="C26" s="19" t="s">
        <v>25</v>
      </c>
      <c r="D26" s="31">
        <f>'по 6-10'!D26+'по 0,4'!D23</f>
        <v>41</v>
      </c>
      <c r="E26" s="31">
        <f>'по 6-10'!E26+'по 0,4'!E23</f>
        <v>1771</v>
      </c>
      <c r="F26" s="31">
        <f>'по 6-10'!F26+'по 0,4'!F23</f>
        <v>18</v>
      </c>
      <c r="G26" s="31">
        <f>'по 6-10'!G26+'по 0,4'!G23</f>
        <v>524</v>
      </c>
      <c r="H26" s="24">
        <v>0</v>
      </c>
      <c r="I26" s="24">
        <v>0</v>
      </c>
      <c r="J26" s="31">
        <f>'по 6-10'!J26+'по 0,4'!J23</f>
        <v>2</v>
      </c>
      <c r="K26" s="31">
        <f>'по 6-10'!K26+'по 0,4'!K23</f>
        <v>130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</row>
    <row r="27" spans="1:17" ht="11.25" customHeight="1" x14ac:dyDescent="0.25">
      <c r="A27" s="18"/>
      <c r="B27" s="18"/>
      <c r="C27" s="19" t="s">
        <v>26</v>
      </c>
      <c r="D27" s="31">
        <f>'по 6-10'!D27+'по 0,4'!D24</f>
        <v>1</v>
      </c>
      <c r="E27" s="31">
        <f>'по 6-10'!E27+'по 0,4'!E24</f>
        <v>40</v>
      </c>
      <c r="F27" s="31">
        <f>'по 6-10'!F27+'по 0,4'!F24</f>
        <v>0</v>
      </c>
      <c r="G27" s="31">
        <f>'по 6-10'!G27+'по 0,4'!G24</f>
        <v>0</v>
      </c>
      <c r="H27" s="24">
        <v>0</v>
      </c>
      <c r="I27" s="24">
        <v>0</v>
      </c>
      <c r="J27" s="31">
        <f>'по 6-10'!J27+'по 0,4'!J24</f>
        <v>0</v>
      </c>
      <c r="K27" s="31">
        <f>'по 6-10'!K27+'по 0,4'!K24</f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17" ht="12.75" customHeight="1" x14ac:dyDescent="0.25">
      <c r="A28" s="18"/>
      <c r="B28" s="18"/>
      <c r="C28" s="19" t="s">
        <v>27</v>
      </c>
      <c r="D28" s="31">
        <f>'по 6-10'!D28+'по 0,4'!D25</f>
        <v>20</v>
      </c>
      <c r="E28" s="31">
        <f>'по 6-10'!E28+'по 0,4'!E25</f>
        <v>980</v>
      </c>
      <c r="F28" s="31">
        <f>'по 6-10'!F28+'по 0,4'!F25</f>
        <v>9</v>
      </c>
      <c r="G28" s="31">
        <f>'по 6-10'!G28+'по 0,4'!G25</f>
        <v>500</v>
      </c>
      <c r="H28" s="24">
        <v>0</v>
      </c>
      <c r="I28" s="24">
        <v>0</v>
      </c>
      <c r="J28" s="31">
        <f>'по 6-10'!J28+'по 0,4'!J25</f>
        <v>2</v>
      </c>
      <c r="K28" s="31">
        <f>'по 6-10'!K28+'по 0,4'!K25</f>
        <v>125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ht="11.25" customHeight="1" x14ac:dyDescent="0.25">
      <c r="A29" s="18"/>
      <c r="B29" s="18"/>
      <c r="C29" s="19" t="s">
        <v>28</v>
      </c>
      <c r="D29" s="31">
        <f>'по 6-10'!D29+'по 0,4'!D26</f>
        <v>143</v>
      </c>
      <c r="E29" s="31">
        <f>'по 6-10'!E29+'по 0,4'!E26</f>
        <v>5434</v>
      </c>
      <c r="F29" s="31">
        <f>'по 6-10'!F29+'по 0,4'!F26</f>
        <v>38</v>
      </c>
      <c r="G29" s="31">
        <f>'по 6-10'!G29+'по 0,4'!G26</f>
        <v>2244</v>
      </c>
      <c r="H29" s="24">
        <v>1</v>
      </c>
      <c r="I29" s="24">
        <v>300</v>
      </c>
      <c r="J29" s="31">
        <f>'по 6-10'!J29+'по 0,4'!J26</f>
        <v>6</v>
      </c>
      <c r="K29" s="31">
        <f>'по 6-10'!K29+'по 0,4'!K26</f>
        <v>1086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ht="16.5" customHeight="1" x14ac:dyDescent="0.2">
      <c r="A30" s="18"/>
      <c r="B30" s="18"/>
      <c r="C30" s="20" t="s">
        <v>30</v>
      </c>
      <c r="D30" s="29">
        <f>D23+D24+D25+D26+D27+D28+D29</f>
        <v>361</v>
      </c>
      <c r="E30" s="29">
        <f t="shared" ref="E30:Q30" si="0">E23+E24+E25+E26+E27+E28+E29</f>
        <v>16022.1</v>
      </c>
      <c r="F30" s="29">
        <f t="shared" si="0"/>
        <v>149</v>
      </c>
      <c r="G30" s="29">
        <f t="shared" si="0"/>
        <v>6847</v>
      </c>
      <c r="H30" s="29">
        <f t="shared" si="0"/>
        <v>3</v>
      </c>
      <c r="I30" s="29">
        <f t="shared" si="0"/>
        <v>311.2</v>
      </c>
      <c r="J30" s="29">
        <f t="shared" si="0"/>
        <v>13</v>
      </c>
      <c r="K30" s="29">
        <f t="shared" si="0"/>
        <v>1696</v>
      </c>
      <c r="L30" s="8">
        <f t="shared" si="0"/>
        <v>0</v>
      </c>
      <c r="M30" s="8">
        <f t="shared" si="0"/>
        <v>0</v>
      </c>
      <c r="N30" s="8">
        <f t="shared" si="0"/>
        <v>0</v>
      </c>
      <c r="O30" s="8">
        <f t="shared" si="0"/>
        <v>0</v>
      </c>
      <c r="P30" s="8">
        <f t="shared" si="0"/>
        <v>0</v>
      </c>
      <c r="Q30" s="8">
        <f t="shared" si="0"/>
        <v>0</v>
      </c>
    </row>
    <row r="31" spans="1:17" ht="26.25" customHeight="1" x14ac:dyDescent="0.25">
      <c r="A31" s="18"/>
      <c r="B31" s="18"/>
      <c r="C31" s="149" t="s">
        <v>29</v>
      </c>
      <c r="D31" s="150"/>
      <c r="E31" s="29"/>
      <c r="F31" s="29"/>
      <c r="G31" s="29"/>
      <c r="H31" s="29"/>
      <c r="I31" s="29"/>
      <c r="J31" s="29"/>
      <c r="K31" s="29"/>
      <c r="L31" s="8"/>
      <c r="M31" s="8"/>
      <c r="N31" s="8"/>
      <c r="O31" s="8"/>
      <c r="P31" s="8"/>
      <c r="Q31" s="8"/>
    </row>
    <row r="32" spans="1:17" ht="12" customHeight="1" x14ac:dyDescent="0.25">
      <c r="A32" s="18"/>
      <c r="B32" s="18"/>
      <c r="C32" s="19" t="s">
        <v>31</v>
      </c>
      <c r="D32" s="31">
        <f>'по 6-10'!D32+'по 0,4'!D29</f>
        <v>30</v>
      </c>
      <c r="E32" s="31">
        <f>'по 6-10'!E32+'по 0,4'!E29</f>
        <v>1411</v>
      </c>
      <c r="F32" s="31">
        <f>'по 6-10'!F32+'по 0,4'!F29</f>
        <v>16</v>
      </c>
      <c r="G32" s="31">
        <f>'по 6-10'!G32+'по 0,4'!G29</f>
        <v>464</v>
      </c>
      <c r="H32" s="24">
        <v>0</v>
      </c>
      <c r="I32" s="24">
        <v>0</v>
      </c>
      <c r="J32" s="31">
        <f>'по 6-10'!J32+'по 0,4'!J29</f>
        <v>3</v>
      </c>
      <c r="K32" s="31">
        <f>'по 6-10'!K32+'по 0,4'!K29</f>
        <v>240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1:17" ht="12.75" customHeight="1" x14ac:dyDescent="0.25">
      <c r="A33" s="18"/>
      <c r="B33" s="18"/>
      <c r="C33" s="19" t="s">
        <v>32</v>
      </c>
      <c r="D33" s="31">
        <f>'по 6-10'!D33+'по 0,4'!D30</f>
        <v>29</v>
      </c>
      <c r="E33" s="31">
        <f>'по 6-10'!E33+'по 0,4'!E30</f>
        <v>1042</v>
      </c>
      <c r="F33" s="31">
        <f>'по 6-10'!F33+'по 0,4'!F30</f>
        <v>15</v>
      </c>
      <c r="G33" s="31">
        <f>'по 6-10'!G33+'по 0,4'!G30</f>
        <v>495</v>
      </c>
      <c r="H33" s="24">
        <v>0</v>
      </c>
      <c r="I33" s="24">
        <v>0</v>
      </c>
      <c r="J33" s="31">
        <f>'по 6-10'!J33+'по 0,4'!J30</f>
        <v>3</v>
      </c>
      <c r="K33" s="31">
        <f>'по 6-10'!K33+'по 0,4'!K30</f>
        <v>335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1:17" ht="12.75" customHeight="1" x14ac:dyDescent="0.25">
      <c r="A34" s="18"/>
      <c r="B34" s="18"/>
      <c r="C34" s="19" t="s">
        <v>33</v>
      </c>
      <c r="D34" s="31">
        <f>'по 6-10'!D34+'по 0,4'!D31</f>
        <v>9</v>
      </c>
      <c r="E34" s="31">
        <f>'по 6-10'!E34+'по 0,4'!E31</f>
        <v>168</v>
      </c>
      <c r="F34" s="31">
        <f>'по 6-10'!F34+'по 0,4'!F31</f>
        <v>7</v>
      </c>
      <c r="G34" s="31">
        <f>'по 6-10'!G34+'по 0,4'!G31</f>
        <v>83</v>
      </c>
      <c r="H34" s="24">
        <v>0</v>
      </c>
      <c r="I34" s="24">
        <v>0</v>
      </c>
      <c r="J34" s="31">
        <f>'по 6-10'!J34+'по 0,4'!J31</f>
        <v>1</v>
      </c>
      <c r="K34" s="31">
        <f>'по 6-10'!K34+'по 0,4'!K31</f>
        <v>8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</row>
    <row r="35" spans="1:17" ht="12.75" customHeight="1" x14ac:dyDescent="0.25">
      <c r="A35" s="18"/>
      <c r="B35" s="18"/>
      <c r="C35" s="19" t="s">
        <v>34</v>
      </c>
      <c r="D35" s="31">
        <f>'по 6-10'!D35+'по 0,4'!D32</f>
        <v>8</v>
      </c>
      <c r="E35" s="31">
        <f>'по 6-10'!E35+'по 0,4'!E32</f>
        <v>233</v>
      </c>
      <c r="F35" s="31">
        <f>'по 6-10'!F35+'по 0,4'!F32</f>
        <v>3</v>
      </c>
      <c r="G35" s="31">
        <f>'по 6-10'!G35+'по 0,4'!G32</f>
        <v>79</v>
      </c>
      <c r="H35" s="24">
        <v>0</v>
      </c>
      <c r="I35" s="24">
        <v>0</v>
      </c>
      <c r="J35" s="31">
        <f>'по 6-10'!J35+'по 0,4'!J32</f>
        <v>1</v>
      </c>
      <c r="K35" s="31">
        <f>'по 6-10'!K35+'по 0,4'!K32</f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</row>
    <row r="36" spans="1:17" ht="12.75" customHeight="1" x14ac:dyDescent="0.25">
      <c r="A36" s="18"/>
      <c r="B36" s="18"/>
      <c r="C36" s="19" t="s">
        <v>35</v>
      </c>
      <c r="D36" s="31">
        <f>'по 6-10'!D36+'по 0,4'!D33</f>
        <v>53</v>
      </c>
      <c r="E36" s="31">
        <f>'по 6-10'!E36+'по 0,4'!E33</f>
        <v>890</v>
      </c>
      <c r="F36" s="31">
        <f>'по 6-10'!F36+'по 0,4'!F33</f>
        <v>11</v>
      </c>
      <c r="G36" s="31">
        <f>'по 6-10'!G36+'по 0,4'!G33</f>
        <v>234.5</v>
      </c>
      <c r="H36" s="24">
        <v>0</v>
      </c>
      <c r="I36" s="24">
        <v>0</v>
      </c>
      <c r="J36" s="31">
        <f>'по 6-10'!J36+'по 0,4'!J33</f>
        <v>2</v>
      </c>
      <c r="K36" s="31">
        <f>'по 6-10'!K36+'по 0,4'!K33</f>
        <v>140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ht="12.75" customHeight="1" x14ac:dyDescent="0.25">
      <c r="A37" s="18"/>
      <c r="B37" s="18"/>
      <c r="C37" s="19" t="s">
        <v>36</v>
      </c>
      <c r="D37" s="31">
        <f>'по 6-10'!D37+'по 0,4'!D34</f>
        <v>15</v>
      </c>
      <c r="E37" s="31">
        <f>'по 6-10'!E37+'по 0,4'!E34</f>
        <v>160</v>
      </c>
      <c r="F37" s="31">
        <f>'по 6-10'!F37+'по 0,4'!F34</f>
        <v>10</v>
      </c>
      <c r="G37" s="31">
        <f>'по 6-10'!G37+'по 0,4'!G34</f>
        <v>82</v>
      </c>
      <c r="H37" s="24">
        <v>0</v>
      </c>
      <c r="I37" s="24">
        <v>0</v>
      </c>
      <c r="J37" s="31">
        <f>'по 6-10'!J37+'по 0,4'!J34</f>
        <v>0</v>
      </c>
      <c r="K37" s="31">
        <f>'по 6-10'!K37+'по 0,4'!K34</f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</row>
    <row r="38" spans="1:17" ht="12.75" customHeight="1" x14ac:dyDescent="0.2">
      <c r="A38" s="18"/>
      <c r="B38" s="18"/>
      <c r="C38" s="20" t="s">
        <v>30</v>
      </c>
      <c r="D38" s="29">
        <f>D32+D33+D34+D35+D36+D37</f>
        <v>144</v>
      </c>
      <c r="E38" s="29">
        <f t="shared" ref="E38:Q38" si="1">E32+E33+E34+E35+E36+E37</f>
        <v>3904</v>
      </c>
      <c r="F38" s="29">
        <f t="shared" si="1"/>
        <v>62</v>
      </c>
      <c r="G38" s="29">
        <f t="shared" si="1"/>
        <v>1437.5</v>
      </c>
      <c r="H38" s="29">
        <f t="shared" si="1"/>
        <v>0</v>
      </c>
      <c r="I38" s="29">
        <f t="shared" si="1"/>
        <v>0</v>
      </c>
      <c r="J38" s="29">
        <f t="shared" si="1"/>
        <v>10</v>
      </c>
      <c r="K38" s="29">
        <f t="shared" si="1"/>
        <v>728</v>
      </c>
      <c r="L38" s="8">
        <f t="shared" si="1"/>
        <v>0</v>
      </c>
      <c r="M38" s="8">
        <f t="shared" si="1"/>
        <v>0</v>
      </c>
      <c r="N38" s="8">
        <f t="shared" si="1"/>
        <v>0</v>
      </c>
      <c r="O38" s="8">
        <f t="shared" si="1"/>
        <v>0</v>
      </c>
      <c r="P38" s="8">
        <f t="shared" si="1"/>
        <v>0</v>
      </c>
      <c r="Q38" s="8">
        <f t="shared" si="1"/>
        <v>0</v>
      </c>
    </row>
    <row r="39" spans="1:17" ht="22.5" customHeight="1" x14ac:dyDescent="0.25">
      <c r="A39" s="18"/>
      <c r="B39" s="18"/>
      <c r="C39" s="124" t="s">
        <v>37</v>
      </c>
      <c r="D39" s="124"/>
      <c r="E39" s="29"/>
      <c r="F39" s="29"/>
      <c r="G39" s="29"/>
      <c r="H39" s="29"/>
      <c r="I39" s="29"/>
      <c r="J39" s="29"/>
      <c r="K39" s="29"/>
      <c r="L39" s="8"/>
      <c r="M39" s="8"/>
      <c r="N39" s="8"/>
      <c r="O39" s="8"/>
      <c r="P39" s="8"/>
      <c r="Q39" s="8"/>
    </row>
    <row r="40" spans="1:17" ht="12.75" customHeight="1" x14ac:dyDescent="0.25">
      <c r="A40" s="18"/>
      <c r="B40" s="18"/>
      <c r="C40" s="19" t="s">
        <v>38</v>
      </c>
      <c r="D40" s="31">
        <f>'по 6-10'!D40+'по 0,4'!D37</f>
        <v>16</v>
      </c>
      <c r="E40" s="31">
        <f>'по 6-10'!E40+'по 0,4'!E37</f>
        <v>104</v>
      </c>
      <c r="F40" s="31">
        <f>'по 6-10'!F40+'по 0,4'!F37</f>
        <v>3</v>
      </c>
      <c r="G40" s="31">
        <f>'по 6-10'!G40+'по 0,4'!G37</f>
        <v>20</v>
      </c>
      <c r="H40" s="24">
        <v>0</v>
      </c>
      <c r="I40" s="24">
        <v>0</v>
      </c>
      <c r="J40" s="31">
        <f>'по 6-10'!J40+'по 0,4'!J37</f>
        <v>0</v>
      </c>
      <c r="K40" s="31">
        <f>'по 6-10'!K40+'по 0,4'!K37</f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</row>
    <row r="41" spans="1:17" ht="12.75" customHeight="1" x14ac:dyDescent="0.25">
      <c r="A41" s="18"/>
      <c r="B41" s="18"/>
      <c r="C41" s="19" t="s">
        <v>39</v>
      </c>
      <c r="D41" s="31">
        <f>'по 6-10'!D41+'по 0,4'!D38</f>
        <v>29</v>
      </c>
      <c r="E41" s="31">
        <f>'по 6-10'!E41+'по 0,4'!E38</f>
        <v>362</v>
      </c>
      <c r="F41" s="31">
        <f>'по 6-10'!F41+'по 0,4'!F38</f>
        <v>7</v>
      </c>
      <c r="G41" s="31">
        <f>'по 6-10'!G41+'по 0,4'!G38</f>
        <v>228</v>
      </c>
      <c r="H41" s="24">
        <v>0</v>
      </c>
      <c r="I41" s="24">
        <v>0</v>
      </c>
      <c r="J41" s="31">
        <f>'по 6-10'!J41+'по 0,4'!J38</f>
        <v>1</v>
      </c>
      <c r="K41" s="31">
        <f>'по 6-10'!K41+'по 0,4'!K38</f>
        <v>15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</row>
    <row r="42" spans="1:17" ht="12.75" customHeight="1" x14ac:dyDescent="0.25">
      <c r="A42" s="18"/>
      <c r="B42" s="18"/>
      <c r="C42" s="19" t="s">
        <v>40</v>
      </c>
      <c r="D42" s="31">
        <f>'по 6-10'!D42+'по 0,4'!D39</f>
        <v>10</v>
      </c>
      <c r="E42" s="31">
        <f>'по 6-10'!E42+'по 0,4'!E39</f>
        <v>351</v>
      </c>
      <c r="F42" s="31">
        <f>'по 6-10'!F42+'по 0,4'!F39</f>
        <v>6</v>
      </c>
      <c r="G42" s="31">
        <f>'по 6-10'!G42+'по 0,4'!G39</f>
        <v>308</v>
      </c>
      <c r="H42" s="24">
        <v>0</v>
      </c>
      <c r="I42" s="24">
        <v>0</v>
      </c>
      <c r="J42" s="31">
        <f>'по 6-10'!J42+'по 0,4'!J39</f>
        <v>0</v>
      </c>
      <c r="K42" s="31">
        <f>'по 6-10'!K42+'по 0,4'!K39</f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1:17" ht="12.75" customHeight="1" x14ac:dyDescent="0.25">
      <c r="A43" s="18"/>
      <c r="B43" s="18"/>
      <c r="C43" s="19" t="s">
        <v>41</v>
      </c>
      <c r="D43" s="31">
        <f>'по 6-10'!D43+'по 0,4'!D40</f>
        <v>25</v>
      </c>
      <c r="E43" s="31">
        <f>'по 6-10'!E43+'по 0,4'!E40</f>
        <v>370</v>
      </c>
      <c r="F43" s="31">
        <f>'по 6-10'!F43+'по 0,4'!F40</f>
        <v>13</v>
      </c>
      <c r="G43" s="31">
        <f>'по 6-10'!G43+'по 0,4'!G40</f>
        <v>326</v>
      </c>
      <c r="H43" s="24">
        <v>0</v>
      </c>
      <c r="I43" s="24">
        <v>0</v>
      </c>
      <c r="J43" s="31">
        <f>'по 6-10'!J43+'по 0,4'!J40</f>
        <v>0</v>
      </c>
      <c r="K43" s="31">
        <f>'по 6-10'!K43+'по 0,4'!K40</f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1:17" ht="12.75" customHeight="1" x14ac:dyDescent="0.25">
      <c r="A44" s="18"/>
      <c r="B44" s="18"/>
      <c r="C44" s="19" t="s">
        <v>42</v>
      </c>
      <c r="D44" s="31">
        <f>'по 6-10'!D44+'по 0,4'!D41</f>
        <v>8</v>
      </c>
      <c r="E44" s="31">
        <f>'по 6-10'!E44+'по 0,4'!E41</f>
        <v>303</v>
      </c>
      <c r="F44" s="31">
        <f>'по 6-10'!F44+'по 0,4'!F41</f>
        <v>6</v>
      </c>
      <c r="G44" s="31">
        <f>'по 6-10'!G44+'по 0,4'!G41</f>
        <v>228</v>
      </c>
      <c r="H44" s="24">
        <v>0</v>
      </c>
      <c r="I44" s="24">
        <v>0</v>
      </c>
      <c r="J44" s="31">
        <f>'по 6-10'!J44+'по 0,4'!J41</f>
        <v>3</v>
      </c>
      <c r="K44" s="31">
        <f>'по 6-10'!K44+'по 0,4'!K41</f>
        <v>45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1:17" ht="12.75" customHeight="1" x14ac:dyDescent="0.25">
      <c r="A45" s="18"/>
      <c r="B45" s="18"/>
      <c r="C45" s="19" t="s">
        <v>43</v>
      </c>
      <c r="D45" s="31">
        <f>'по 6-10'!D45+'по 0,4'!D42</f>
        <v>0</v>
      </c>
      <c r="E45" s="31">
        <f>'по 6-10'!E45+'по 0,4'!E42</f>
        <v>0</v>
      </c>
      <c r="F45" s="31">
        <f>'по 6-10'!F45+'по 0,4'!F42</f>
        <v>0</v>
      </c>
      <c r="G45" s="31">
        <f>'по 6-10'!G45+'по 0,4'!G42</f>
        <v>0</v>
      </c>
      <c r="H45" s="24">
        <v>0</v>
      </c>
      <c r="I45" s="24">
        <v>0</v>
      </c>
      <c r="J45" s="31">
        <f>'по 6-10'!J45+'по 0,4'!J42</f>
        <v>0</v>
      </c>
      <c r="K45" s="31">
        <f>'по 6-10'!K45+'по 0,4'!K42</f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</row>
    <row r="46" spans="1:17" ht="12.75" customHeight="1" x14ac:dyDescent="0.25">
      <c r="A46" s="18"/>
      <c r="B46" s="18"/>
      <c r="C46" s="19" t="s">
        <v>44</v>
      </c>
      <c r="D46" s="31">
        <f>'по 6-10'!D46+'по 0,4'!D43</f>
        <v>52</v>
      </c>
      <c r="E46" s="31">
        <f>'по 6-10'!E46+'по 0,4'!E43</f>
        <v>1771.4</v>
      </c>
      <c r="F46" s="31">
        <f>'по 6-10'!F46+'по 0,4'!F43</f>
        <v>16</v>
      </c>
      <c r="G46" s="31">
        <f>'по 6-10'!G46+'по 0,4'!G43</f>
        <v>190</v>
      </c>
      <c r="H46" s="24">
        <v>0</v>
      </c>
      <c r="I46" s="24">
        <v>0</v>
      </c>
      <c r="J46" s="31">
        <f>'по 6-10'!J46+'по 0,4'!J43</f>
        <v>2</v>
      </c>
      <c r="K46" s="31">
        <f>'по 6-10'!K46+'по 0,4'!K43</f>
        <v>90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</row>
    <row r="47" spans="1:17" ht="12.75" customHeight="1" x14ac:dyDescent="0.25">
      <c r="A47" s="18"/>
      <c r="B47" s="18"/>
      <c r="C47" s="19" t="s">
        <v>45</v>
      </c>
      <c r="D47" s="31">
        <f>'по 6-10'!D47+'по 0,4'!D44</f>
        <v>6</v>
      </c>
      <c r="E47" s="31">
        <f>'по 6-10'!E47+'по 0,4'!E44</f>
        <v>70</v>
      </c>
      <c r="F47" s="31">
        <f>'по 6-10'!F47+'по 0,4'!F44</f>
        <v>1</v>
      </c>
      <c r="G47" s="31">
        <f>'по 6-10'!G47+'по 0,4'!G44</f>
        <v>15</v>
      </c>
      <c r="H47" s="24">
        <v>0</v>
      </c>
      <c r="I47" s="24">
        <v>0</v>
      </c>
      <c r="J47" s="31">
        <f>'по 6-10'!J47+'по 0,4'!J44</f>
        <v>0</v>
      </c>
      <c r="K47" s="31">
        <f>'по 6-10'!K47+'по 0,4'!K44</f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</row>
    <row r="48" spans="1:17" ht="12.75" customHeight="1" x14ac:dyDescent="0.25">
      <c r="A48" s="18"/>
      <c r="B48" s="18"/>
      <c r="C48" s="19" t="s">
        <v>46</v>
      </c>
      <c r="D48" s="31">
        <f>'по 6-10'!D48+'по 0,4'!D45</f>
        <v>70</v>
      </c>
      <c r="E48" s="31">
        <f>'по 6-10'!E48+'по 0,4'!E45</f>
        <v>1282</v>
      </c>
      <c r="F48" s="31">
        <f>'по 6-10'!F48+'по 0,4'!F45</f>
        <v>22</v>
      </c>
      <c r="G48" s="31">
        <f>'по 6-10'!G48+'по 0,4'!G45</f>
        <v>521</v>
      </c>
      <c r="H48" s="24">
        <v>0</v>
      </c>
      <c r="I48" s="24">
        <v>0</v>
      </c>
      <c r="J48" s="31">
        <f>'по 6-10'!J48+'по 0,4'!J45</f>
        <v>0</v>
      </c>
      <c r="K48" s="31">
        <f>'по 6-10'!K48+'по 0,4'!K45</f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12.75" customHeight="1" x14ac:dyDescent="0.25">
      <c r="A49" s="18"/>
      <c r="B49" s="18"/>
      <c r="C49" s="19" t="s">
        <v>47</v>
      </c>
      <c r="D49" s="31">
        <f>'по 6-10'!D49+'по 0,4'!D46</f>
        <v>67</v>
      </c>
      <c r="E49" s="31">
        <f>'по 6-10'!E49+'по 0,4'!E46</f>
        <v>2467</v>
      </c>
      <c r="F49" s="31">
        <f>'по 6-10'!F49+'по 0,4'!F46</f>
        <v>30</v>
      </c>
      <c r="G49" s="31">
        <f>'по 6-10'!G49+'по 0,4'!G46</f>
        <v>732</v>
      </c>
      <c r="H49" s="24">
        <v>0</v>
      </c>
      <c r="I49" s="24">
        <v>0</v>
      </c>
      <c r="J49" s="31">
        <f>'по 6-10'!J49+'по 0,4'!J46</f>
        <v>0</v>
      </c>
      <c r="K49" s="31">
        <f>'по 6-10'!K49+'по 0,4'!K46</f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12.75" customHeight="1" x14ac:dyDescent="0.25">
      <c r="A50" s="18"/>
      <c r="B50" s="18"/>
      <c r="C50" s="19" t="s">
        <v>48</v>
      </c>
      <c r="D50" s="31">
        <f>'по 6-10'!D50+'по 0,4'!D47</f>
        <v>2</v>
      </c>
      <c r="E50" s="31">
        <f>'по 6-10'!E50+'по 0,4'!E47</f>
        <v>324</v>
      </c>
      <c r="F50" s="31">
        <f>'по 6-10'!F50+'по 0,4'!F47</f>
        <v>1</v>
      </c>
      <c r="G50" s="31">
        <f>'по 6-10'!G50+'по 0,4'!G47</f>
        <v>15</v>
      </c>
      <c r="H50" s="24">
        <v>0</v>
      </c>
      <c r="I50" s="24">
        <v>0</v>
      </c>
      <c r="J50" s="31">
        <f>'по 6-10'!J50+'по 0,4'!J47</f>
        <v>0</v>
      </c>
      <c r="K50" s="31">
        <f>'по 6-10'!K50+'по 0,4'!K47</f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</row>
    <row r="51" spans="1:17" ht="12.75" customHeight="1" x14ac:dyDescent="0.25">
      <c r="A51" s="18"/>
      <c r="B51" s="18"/>
      <c r="C51" s="19" t="s">
        <v>49</v>
      </c>
      <c r="D51" s="31">
        <f>'по 6-10'!D51+'по 0,4'!D48</f>
        <v>6</v>
      </c>
      <c r="E51" s="31">
        <f>'по 6-10'!E51+'по 0,4'!E48</f>
        <v>630</v>
      </c>
      <c r="F51" s="31">
        <f>'по 6-10'!F51+'по 0,4'!F48</f>
        <v>2</v>
      </c>
      <c r="G51" s="31">
        <f>'по 6-10'!G51+'по 0,4'!G48</f>
        <v>505</v>
      </c>
      <c r="H51" s="24">
        <v>0</v>
      </c>
      <c r="I51" s="24">
        <v>0</v>
      </c>
      <c r="J51" s="31">
        <f>'по 6-10'!J51+'по 0,4'!J48</f>
        <v>0</v>
      </c>
      <c r="K51" s="31">
        <f>'по 6-10'!K51+'по 0,4'!K48</f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</row>
    <row r="52" spans="1:17" ht="12.75" customHeight="1" x14ac:dyDescent="0.2">
      <c r="A52" s="18"/>
      <c r="B52" s="18"/>
      <c r="C52" s="20" t="s">
        <v>30</v>
      </c>
      <c r="D52" s="29">
        <f>D40+D41+D42+D43+D44+D45+D46+D47+D48+D49+D50+D51</f>
        <v>291</v>
      </c>
      <c r="E52" s="29">
        <f t="shared" ref="E52:Q52" si="2">E40+E41+E42+E43+E44+E45+E46+E47+E48+E49+E50+E51</f>
        <v>8034.4</v>
      </c>
      <c r="F52" s="29">
        <f t="shared" si="2"/>
        <v>107</v>
      </c>
      <c r="G52" s="29">
        <f t="shared" si="2"/>
        <v>3088</v>
      </c>
      <c r="H52" s="29">
        <f t="shared" si="2"/>
        <v>0</v>
      </c>
      <c r="I52" s="29">
        <f t="shared" si="2"/>
        <v>0</v>
      </c>
      <c r="J52" s="29">
        <f t="shared" si="2"/>
        <v>6</v>
      </c>
      <c r="K52" s="29">
        <f t="shared" si="2"/>
        <v>150</v>
      </c>
      <c r="L52" s="8">
        <f t="shared" si="2"/>
        <v>0</v>
      </c>
      <c r="M52" s="8">
        <f t="shared" si="2"/>
        <v>0</v>
      </c>
      <c r="N52" s="8">
        <f t="shared" si="2"/>
        <v>0</v>
      </c>
      <c r="O52" s="8">
        <f t="shared" si="2"/>
        <v>0</v>
      </c>
      <c r="P52" s="8">
        <f t="shared" si="2"/>
        <v>0</v>
      </c>
      <c r="Q52" s="8">
        <f t="shared" si="2"/>
        <v>0</v>
      </c>
    </row>
    <row r="53" spans="1:17" ht="21" customHeight="1" x14ac:dyDescent="0.25">
      <c r="A53" s="18"/>
      <c r="B53" s="18"/>
      <c r="C53" s="124" t="s">
        <v>50</v>
      </c>
      <c r="D53" s="124"/>
      <c r="E53" s="29"/>
      <c r="F53" s="29"/>
      <c r="G53" s="29"/>
      <c r="H53" s="29"/>
      <c r="I53" s="29"/>
      <c r="J53" s="29"/>
      <c r="K53" s="29"/>
      <c r="L53" s="8"/>
      <c r="M53" s="8"/>
      <c r="N53" s="8"/>
      <c r="O53" s="8"/>
      <c r="P53" s="8"/>
      <c r="Q53" s="8"/>
    </row>
    <row r="54" spans="1:17" ht="12.75" customHeight="1" x14ac:dyDescent="0.25">
      <c r="A54" s="18"/>
      <c r="B54" s="18"/>
      <c r="C54" s="19" t="s">
        <v>51</v>
      </c>
      <c r="D54" s="31">
        <f>'по 6-10'!D54+'по 0,4'!D51</f>
        <v>11</v>
      </c>
      <c r="E54" s="31">
        <f>'по 6-10'!E54+'по 0,4'!E51</f>
        <v>491</v>
      </c>
      <c r="F54" s="31">
        <f>'по 6-10'!F54+'по 0,4'!F51</f>
        <v>8</v>
      </c>
      <c r="G54" s="31">
        <f>'по 6-10'!G54+'по 0,4'!G51</f>
        <v>81</v>
      </c>
      <c r="H54" s="24">
        <v>2</v>
      </c>
      <c r="I54" s="24">
        <v>350</v>
      </c>
      <c r="J54" s="31">
        <f>'по 6-10'!J54+'по 0,4'!J51</f>
        <v>0</v>
      </c>
      <c r="K54" s="31">
        <f>'по 6-10'!K54+'по 0,4'!K51</f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1:17" ht="12.75" customHeight="1" x14ac:dyDescent="0.25">
      <c r="A55" s="18"/>
      <c r="B55" s="18"/>
      <c r="C55" s="19" t="s">
        <v>52</v>
      </c>
      <c r="D55" s="31">
        <f>'по 6-10'!D55+'по 0,4'!D52</f>
        <v>2</v>
      </c>
      <c r="E55" s="31">
        <f>'по 6-10'!E55+'по 0,4'!E52</f>
        <v>15</v>
      </c>
      <c r="F55" s="31">
        <f>'по 6-10'!F55+'по 0,4'!F52</f>
        <v>1</v>
      </c>
      <c r="G55" s="31">
        <f>'по 6-10'!G55+'по 0,4'!G52</f>
        <v>12</v>
      </c>
      <c r="H55" s="24">
        <v>0</v>
      </c>
      <c r="I55" s="24">
        <v>0</v>
      </c>
      <c r="J55" s="31">
        <f>'по 6-10'!J55+'по 0,4'!J52</f>
        <v>0</v>
      </c>
      <c r="K55" s="31">
        <f>'по 6-10'!K55+'по 0,4'!K52</f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</row>
    <row r="56" spans="1:17" ht="12.75" customHeight="1" x14ac:dyDescent="0.25">
      <c r="A56" s="18"/>
      <c r="B56" s="18"/>
      <c r="C56" s="19" t="s">
        <v>53</v>
      </c>
      <c r="D56" s="31">
        <f>'по 6-10'!D56+'по 0,4'!D53</f>
        <v>4</v>
      </c>
      <c r="E56" s="31">
        <f>'по 6-10'!E56+'по 0,4'!E53</f>
        <v>26</v>
      </c>
      <c r="F56" s="31">
        <f>'по 6-10'!F56+'по 0,4'!F53</f>
        <v>2</v>
      </c>
      <c r="G56" s="31">
        <f>'по 6-10'!G56+'по 0,4'!G53</f>
        <v>20</v>
      </c>
      <c r="H56" s="24">
        <v>0</v>
      </c>
      <c r="I56" s="24">
        <v>0</v>
      </c>
      <c r="J56" s="31">
        <f>'по 6-10'!J56+'по 0,4'!J53</f>
        <v>0</v>
      </c>
      <c r="K56" s="31">
        <f>'по 6-10'!K56+'по 0,4'!K53</f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</row>
    <row r="57" spans="1:17" ht="12.75" customHeight="1" x14ac:dyDescent="0.25">
      <c r="A57" s="18"/>
      <c r="B57" s="18"/>
      <c r="C57" s="19" t="s">
        <v>54</v>
      </c>
      <c r="D57" s="31">
        <f>'по 6-10'!D57+'по 0,4'!D54</f>
        <v>2</v>
      </c>
      <c r="E57" s="31">
        <f>'по 6-10'!E57+'по 0,4'!E54</f>
        <v>22</v>
      </c>
      <c r="F57" s="31">
        <f>'по 6-10'!F57+'по 0,4'!F54</f>
        <v>2</v>
      </c>
      <c r="G57" s="31">
        <f>'по 6-10'!G57+'по 0,4'!G54</f>
        <v>22</v>
      </c>
      <c r="H57" s="24">
        <v>0</v>
      </c>
      <c r="I57" s="24">
        <v>0</v>
      </c>
      <c r="J57" s="31">
        <f>'по 6-10'!J57+'по 0,4'!J54</f>
        <v>0</v>
      </c>
      <c r="K57" s="31">
        <f>'по 6-10'!K57+'по 0,4'!K54</f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</row>
    <row r="58" spans="1:17" ht="12.75" customHeight="1" x14ac:dyDescent="0.25">
      <c r="A58" s="18"/>
      <c r="B58" s="18"/>
      <c r="C58" s="19" t="s">
        <v>55</v>
      </c>
      <c r="D58" s="31">
        <f>'по 6-10'!D58+'по 0,4'!D55</f>
        <v>13</v>
      </c>
      <c r="E58" s="31">
        <f>'по 6-10'!E58+'по 0,4'!E55</f>
        <v>113</v>
      </c>
      <c r="F58" s="31">
        <f>'по 6-10'!F58+'по 0,4'!F55</f>
        <v>9</v>
      </c>
      <c r="G58" s="31">
        <f>'по 6-10'!G58+'по 0,4'!G55</f>
        <v>84</v>
      </c>
      <c r="H58" s="24">
        <v>0</v>
      </c>
      <c r="I58" s="24">
        <v>0</v>
      </c>
      <c r="J58" s="31">
        <f>'по 6-10'!J58+'по 0,4'!J55</f>
        <v>0</v>
      </c>
      <c r="K58" s="31">
        <f>'по 6-10'!K58+'по 0,4'!K55</f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</row>
    <row r="59" spans="1:17" ht="12.75" customHeight="1" x14ac:dyDescent="0.25">
      <c r="A59" s="18"/>
      <c r="B59" s="18"/>
      <c r="C59" s="19" t="s">
        <v>56</v>
      </c>
      <c r="D59" s="31">
        <f>'по 6-10'!D59+'по 0,4'!D56</f>
        <v>0</v>
      </c>
      <c r="E59" s="31">
        <f>'по 6-10'!E59+'по 0,4'!E56</f>
        <v>0</v>
      </c>
      <c r="F59" s="31">
        <f>'по 6-10'!F59+'по 0,4'!F56</f>
        <v>0</v>
      </c>
      <c r="G59" s="31">
        <f>'по 6-10'!G59+'по 0,4'!G56</f>
        <v>0</v>
      </c>
      <c r="H59" s="24">
        <v>2</v>
      </c>
      <c r="I59" s="24">
        <v>395</v>
      </c>
      <c r="J59" s="31">
        <f>'по 6-10'!J59+'по 0,4'!J56</f>
        <v>0</v>
      </c>
      <c r="K59" s="31">
        <f>'по 6-10'!K59+'по 0,4'!K56</f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</row>
    <row r="60" spans="1:17" ht="12.75" customHeight="1" x14ac:dyDescent="0.25">
      <c r="A60" s="18"/>
      <c r="B60" s="18"/>
      <c r="C60" s="19" t="s">
        <v>57</v>
      </c>
      <c r="D60" s="31">
        <f>'по 6-10'!D60+'по 0,4'!D57</f>
        <v>4</v>
      </c>
      <c r="E60" s="31">
        <f>'по 6-10'!E60+'по 0,4'!E57</f>
        <v>109</v>
      </c>
      <c r="F60" s="31">
        <f>'по 6-10'!F60+'по 0,4'!F57</f>
        <v>3</v>
      </c>
      <c r="G60" s="31">
        <f>'по 6-10'!G60+'по 0,4'!G57</f>
        <v>18</v>
      </c>
      <c r="H60" s="24">
        <v>0</v>
      </c>
      <c r="I60" s="24">
        <v>0</v>
      </c>
      <c r="J60" s="31">
        <f>'по 6-10'!J60+'по 0,4'!J57</f>
        <v>2</v>
      </c>
      <c r="K60" s="31">
        <f>'по 6-10'!K60+'по 0,4'!K57</f>
        <v>54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</row>
    <row r="61" spans="1:17" ht="12.75" customHeight="1" x14ac:dyDescent="0.25">
      <c r="A61" s="18"/>
      <c r="B61" s="18"/>
      <c r="C61" s="19" t="s">
        <v>58</v>
      </c>
      <c r="D61" s="31">
        <f>'по 6-10'!D61+'по 0,4'!D58</f>
        <v>1</v>
      </c>
      <c r="E61" s="31">
        <f>'по 6-10'!E61+'по 0,4'!E58</f>
        <v>400</v>
      </c>
      <c r="F61" s="31">
        <f>'по 6-10'!F61+'по 0,4'!F58</f>
        <v>0</v>
      </c>
      <c r="G61" s="31">
        <f>'по 6-10'!G61+'по 0,4'!G58</f>
        <v>0</v>
      </c>
      <c r="H61" s="24">
        <v>0</v>
      </c>
      <c r="I61" s="24">
        <v>0</v>
      </c>
      <c r="J61" s="31">
        <f>'по 6-10'!J61+'по 0,4'!J58</f>
        <v>0</v>
      </c>
      <c r="K61" s="31">
        <f>'по 6-10'!K61+'по 0,4'!K58</f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</row>
    <row r="62" spans="1:17" ht="12.75" customHeight="1" x14ac:dyDescent="0.25">
      <c r="A62" s="18"/>
      <c r="B62" s="18"/>
      <c r="C62" s="19" t="s">
        <v>59</v>
      </c>
      <c r="D62" s="31">
        <f>'по 6-10'!D62+'по 0,4'!D59</f>
        <v>0</v>
      </c>
      <c r="E62" s="31">
        <f>'по 6-10'!E62+'по 0,4'!E59</f>
        <v>0</v>
      </c>
      <c r="F62" s="31">
        <f>'по 6-10'!F62+'по 0,4'!F59</f>
        <v>0</v>
      </c>
      <c r="G62" s="31">
        <f>'по 6-10'!G62+'по 0,4'!G59</f>
        <v>0</v>
      </c>
      <c r="H62" s="24">
        <v>0</v>
      </c>
      <c r="I62" s="24">
        <v>0</v>
      </c>
      <c r="J62" s="31">
        <f>'по 6-10'!J62+'по 0,4'!J59</f>
        <v>0</v>
      </c>
      <c r="K62" s="31">
        <f>'по 6-10'!K62+'по 0,4'!K59</f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ht="12.75" customHeight="1" x14ac:dyDescent="0.2">
      <c r="A63" s="18"/>
      <c r="B63" s="18"/>
      <c r="C63" s="19" t="s">
        <v>30</v>
      </c>
      <c r="D63" s="29">
        <f>D54+D55+D56+D57+D58+D59+D60+D61+D62</f>
        <v>37</v>
      </c>
      <c r="E63" s="29">
        <f t="shared" ref="E63:Q63" si="3">E54+E55+E56+E57+E58+E59+E60+E61+E62</f>
        <v>1176</v>
      </c>
      <c r="F63" s="29">
        <f t="shared" si="3"/>
        <v>25</v>
      </c>
      <c r="G63" s="29">
        <f t="shared" si="3"/>
        <v>237</v>
      </c>
      <c r="H63" s="29">
        <f t="shared" si="3"/>
        <v>4</v>
      </c>
      <c r="I63" s="29">
        <f t="shared" si="3"/>
        <v>745</v>
      </c>
      <c r="J63" s="29">
        <f t="shared" si="3"/>
        <v>2</v>
      </c>
      <c r="K63" s="29">
        <f t="shared" si="3"/>
        <v>54</v>
      </c>
      <c r="L63" s="8">
        <f t="shared" si="3"/>
        <v>0</v>
      </c>
      <c r="M63" s="8">
        <f t="shared" si="3"/>
        <v>0</v>
      </c>
      <c r="N63" s="8">
        <f t="shared" si="3"/>
        <v>0</v>
      </c>
      <c r="O63" s="8">
        <f t="shared" si="3"/>
        <v>0</v>
      </c>
      <c r="P63" s="8">
        <f t="shared" si="3"/>
        <v>0</v>
      </c>
      <c r="Q63" s="8">
        <f t="shared" si="3"/>
        <v>0</v>
      </c>
    </row>
    <row r="64" spans="1:17" ht="19.5" customHeight="1" x14ac:dyDescent="0.25">
      <c r="A64" s="18"/>
      <c r="B64" s="18"/>
      <c r="C64" s="124" t="s">
        <v>60</v>
      </c>
      <c r="D64" s="124"/>
      <c r="E64" s="29"/>
      <c r="F64" s="29"/>
      <c r="G64" s="29"/>
      <c r="H64" s="24"/>
      <c r="I64" s="24"/>
      <c r="J64" s="29"/>
      <c r="K64" s="29"/>
      <c r="L64" s="8"/>
      <c r="M64" s="8"/>
      <c r="N64" s="8"/>
      <c r="O64" s="8"/>
      <c r="P64" s="8"/>
      <c r="Q64" s="8"/>
    </row>
    <row r="65" spans="1:17" ht="12.75" customHeight="1" x14ac:dyDescent="0.25">
      <c r="A65" s="18"/>
      <c r="B65" s="18"/>
      <c r="C65" s="19" t="s">
        <v>61</v>
      </c>
      <c r="D65" s="31">
        <f>'по 6-10'!D64+'по 0,4'!D61</f>
        <v>959</v>
      </c>
      <c r="E65" s="31">
        <f>'по 6-10'!E64+'по 0,4'!E61</f>
        <v>33071.5</v>
      </c>
      <c r="F65" s="31">
        <f>'по 6-10'!F64+'по 0,4'!F61</f>
        <v>387</v>
      </c>
      <c r="G65" s="31">
        <f>'по 6-10'!G64+'по 0,4'!G61</f>
        <v>12804.5</v>
      </c>
      <c r="H65" s="24">
        <v>0</v>
      </c>
      <c r="I65" s="24">
        <v>0</v>
      </c>
      <c r="J65" s="31">
        <f>'по 6-10'!J64+'по 0,4'!J61</f>
        <v>40</v>
      </c>
      <c r="K65" s="31">
        <f>'по 6-10'!K64+'по 0,4'!K61</f>
        <v>3398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</row>
    <row r="66" spans="1:17" ht="12.75" customHeight="1" x14ac:dyDescent="0.25">
      <c r="A66" s="18"/>
      <c r="B66" s="18"/>
      <c r="C66" s="19" t="s">
        <v>62</v>
      </c>
      <c r="D66" s="31">
        <f>'по 6-10'!D65+'по 0,4'!D62</f>
        <v>0</v>
      </c>
      <c r="E66" s="31">
        <f>'по 6-10'!E65+'по 0,4'!E62</f>
        <v>0</v>
      </c>
      <c r="F66" s="31">
        <f>'по 6-10'!F65+'по 0,4'!F62</f>
        <v>0</v>
      </c>
      <c r="G66" s="31">
        <f>'по 6-10'!G65+'по 0,4'!G62</f>
        <v>0</v>
      </c>
      <c r="H66" s="24">
        <v>0</v>
      </c>
      <c r="I66" s="24">
        <v>0</v>
      </c>
      <c r="J66" s="31">
        <f>'по 6-10'!J65+'по 0,4'!J62</f>
        <v>0</v>
      </c>
      <c r="K66" s="31">
        <f>'по 6-10'!K65+'по 0,4'!K62</f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</row>
    <row r="67" spans="1:17" ht="12.75" customHeight="1" x14ac:dyDescent="0.25">
      <c r="A67" s="18"/>
      <c r="B67" s="18"/>
      <c r="C67" s="19" t="s">
        <v>63</v>
      </c>
      <c r="D67" s="31">
        <f>'по 6-10'!D66+'по 0,4'!D63</f>
        <v>35</v>
      </c>
      <c r="E67" s="31">
        <f>'по 6-10'!E66+'по 0,4'!E63</f>
        <v>938</v>
      </c>
      <c r="F67" s="31">
        <f>'по 6-10'!F66+'по 0,4'!F63</f>
        <v>18</v>
      </c>
      <c r="G67" s="31">
        <f>'по 6-10'!G66+'по 0,4'!G63</f>
        <v>341</v>
      </c>
      <c r="H67" s="24">
        <v>0</v>
      </c>
      <c r="I67" s="24">
        <v>0</v>
      </c>
      <c r="J67" s="31">
        <f>'по 6-10'!J66+'по 0,4'!J63</f>
        <v>2</v>
      </c>
      <c r="K67" s="31">
        <f>'по 6-10'!K66+'по 0,4'!K63</f>
        <v>170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</row>
    <row r="68" spans="1:17" ht="12.75" customHeight="1" x14ac:dyDescent="0.25">
      <c r="A68" s="18"/>
      <c r="B68" s="18"/>
      <c r="C68" s="19" t="s">
        <v>64</v>
      </c>
      <c r="D68" s="31">
        <f>'по 6-10'!D67+'по 0,4'!D64</f>
        <v>26</v>
      </c>
      <c r="E68" s="31">
        <f>'по 6-10'!E67+'по 0,4'!E64</f>
        <v>964</v>
      </c>
      <c r="F68" s="31">
        <f>'по 6-10'!F67+'по 0,4'!F64</f>
        <v>9</v>
      </c>
      <c r="G68" s="31">
        <f>'по 6-10'!G67+'по 0,4'!G64</f>
        <v>312</v>
      </c>
      <c r="H68" s="24">
        <v>0</v>
      </c>
      <c r="I68" s="24">
        <v>0</v>
      </c>
      <c r="J68" s="31">
        <f>'по 6-10'!J67+'по 0,4'!J64</f>
        <v>1</v>
      </c>
      <c r="K68" s="31">
        <f>'по 6-10'!K67+'по 0,4'!K64</f>
        <v>70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</row>
    <row r="69" spans="1:17" ht="12.75" customHeight="1" x14ac:dyDescent="0.25">
      <c r="A69" s="18"/>
      <c r="B69" s="18"/>
      <c r="C69" s="19" t="s">
        <v>65</v>
      </c>
      <c r="D69" s="31">
        <f>'по 6-10'!D68+'по 0,4'!D65</f>
        <v>10</v>
      </c>
      <c r="E69" s="31">
        <f>'по 6-10'!E68+'по 0,4'!E65</f>
        <v>393</v>
      </c>
      <c r="F69" s="31">
        <f>'по 6-10'!F68+'по 0,4'!F65</f>
        <v>6</v>
      </c>
      <c r="G69" s="31">
        <f>'по 6-10'!G68+'по 0,4'!G65</f>
        <v>90</v>
      </c>
      <c r="H69" s="24">
        <v>0</v>
      </c>
      <c r="I69" s="24">
        <v>0</v>
      </c>
      <c r="J69" s="31">
        <f>'по 6-10'!J68+'по 0,4'!J65</f>
        <v>1</v>
      </c>
      <c r="K69" s="31">
        <f>'по 6-10'!K68+'по 0,4'!K65</f>
        <v>15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</row>
    <row r="70" spans="1:17" ht="12.75" customHeight="1" x14ac:dyDescent="0.2">
      <c r="A70" s="18"/>
      <c r="B70" s="18"/>
      <c r="C70" s="20" t="s">
        <v>30</v>
      </c>
      <c r="D70" s="29">
        <f>D65+D66+D67+D68+D69</f>
        <v>1030</v>
      </c>
      <c r="E70" s="29">
        <f t="shared" ref="E70:Q70" si="4">E65+E66+E67+E68+E69</f>
        <v>35366.5</v>
      </c>
      <c r="F70" s="29">
        <f t="shared" si="4"/>
        <v>420</v>
      </c>
      <c r="G70" s="29">
        <f t="shared" si="4"/>
        <v>13547.5</v>
      </c>
      <c r="H70" s="29">
        <f t="shared" si="4"/>
        <v>0</v>
      </c>
      <c r="I70" s="29">
        <f t="shared" si="4"/>
        <v>0</v>
      </c>
      <c r="J70" s="29">
        <f t="shared" si="4"/>
        <v>44</v>
      </c>
      <c r="K70" s="29">
        <f t="shared" si="4"/>
        <v>3653</v>
      </c>
      <c r="L70" s="8">
        <f t="shared" si="4"/>
        <v>0</v>
      </c>
      <c r="M70" s="8">
        <f t="shared" si="4"/>
        <v>0</v>
      </c>
      <c r="N70" s="8">
        <f t="shared" si="4"/>
        <v>0</v>
      </c>
      <c r="O70" s="8">
        <f t="shared" si="4"/>
        <v>0</v>
      </c>
      <c r="P70" s="8">
        <f t="shared" si="4"/>
        <v>0</v>
      </c>
      <c r="Q70" s="8">
        <f t="shared" si="4"/>
        <v>0</v>
      </c>
    </row>
    <row r="71" spans="1:17" ht="21" customHeight="1" x14ac:dyDescent="0.25">
      <c r="A71" s="18"/>
      <c r="B71" s="18"/>
      <c r="C71" s="124" t="s">
        <v>66</v>
      </c>
      <c r="D71" s="124"/>
      <c r="E71" s="29"/>
      <c r="F71" s="29"/>
      <c r="G71" s="29"/>
      <c r="H71" s="24"/>
      <c r="I71" s="24"/>
      <c r="J71" s="29"/>
      <c r="K71" s="29"/>
      <c r="L71" s="8"/>
      <c r="M71" s="8"/>
      <c r="N71" s="8"/>
      <c r="O71" s="8"/>
      <c r="P71" s="8"/>
      <c r="Q71" s="8"/>
    </row>
    <row r="72" spans="1:17" ht="12.75" customHeight="1" x14ac:dyDescent="0.25">
      <c r="A72" s="18"/>
      <c r="B72" s="18"/>
      <c r="C72" s="19" t="s">
        <v>67</v>
      </c>
      <c r="D72" s="31">
        <f>'по 6-10'!D71+'по 0,4'!D68</f>
        <v>11</v>
      </c>
      <c r="E72" s="31">
        <f>'по 6-10'!E71+'по 0,4'!E68</f>
        <v>139</v>
      </c>
      <c r="F72" s="31">
        <f>'по 6-10'!F71+'по 0,4'!F68</f>
        <v>3</v>
      </c>
      <c r="G72" s="31">
        <f>'по 6-10'!G71+'по 0,4'!G68</f>
        <v>60</v>
      </c>
      <c r="H72" s="24">
        <v>0</v>
      </c>
      <c r="I72" s="24">
        <v>0</v>
      </c>
      <c r="J72" s="31">
        <f>'по 6-10'!J71+'по 0,4'!J68</f>
        <v>0</v>
      </c>
      <c r="K72" s="31">
        <f>'по 6-10'!K71+'по 0,4'!K68</f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</row>
    <row r="73" spans="1:17" ht="12.75" customHeight="1" x14ac:dyDescent="0.25">
      <c r="A73" s="18"/>
      <c r="B73" s="18"/>
      <c r="C73" s="19" t="s">
        <v>68</v>
      </c>
      <c r="D73" s="31">
        <f>'по 6-10'!D72+'по 0,4'!D69</f>
        <v>9</v>
      </c>
      <c r="E73" s="31">
        <f>'по 6-10'!E72+'по 0,4'!E69</f>
        <v>70</v>
      </c>
      <c r="F73" s="31">
        <f>'по 6-10'!F72+'по 0,4'!F69</f>
        <v>8</v>
      </c>
      <c r="G73" s="31">
        <f>'по 6-10'!G72+'по 0,4'!G69</f>
        <v>60</v>
      </c>
      <c r="H73" s="24">
        <v>0</v>
      </c>
      <c r="I73" s="24">
        <v>0</v>
      </c>
      <c r="J73" s="31">
        <f>'по 6-10'!J72+'по 0,4'!J69</f>
        <v>0</v>
      </c>
      <c r="K73" s="31">
        <f>'по 6-10'!K72+'по 0,4'!K69</f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</row>
    <row r="74" spans="1:17" ht="12.75" customHeight="1" x14ac:dyDescent="0.25">
      <c r="A74" s="18"/>
      <c r="B74" s="18"/>
      <c r="C74" s="19" t="s">
        <v>69</v>
      </c>
      <c r="D74" s="31">
        <f>'по 6-10'!D73+'по 0,4'!D70</f>
        <v>4</v>
      </c>
      <c r="E74" s="31">
        <f>'по 6-10'!E73+'по 0,4'!E70</f>
        <v>85</v>
      </c>
      <c r="F74" s="31">
        <f>'по 6-10'!F73+'по 0,4'!F70</f>
        <v>0</v>
      </c>
      <c r="G74" s="31">
        <f>'по 6-10'!G73+'по 0,4'!G70</f>
        <v>0</v>
      </c>
      <c r="H74" s="24">
        <v>1</v>
      </c>
      <c r="I74" s="24">
        <v>5.6</v>
      </c>
      <c r="J74" s="31">
        <f>'по 6-10'!J73+'по 0,4'!J70</f>
        <v>0</v>
      </c>
      <c r="K74" s="31">
        <f>'по 6-10'!K73+'по 0,4'!K70</f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</row>
    <row r="75" spans="1:17" ht="12.75" customHeight="1" x14ac:dyDescent="0.25">
      <c r="A75" s="18"/>
      <c r="B75" s="18"/>
      <c r="C75" s="19" t="s">
        <v>70</v>
      </c>
      <c r="D75" s="31">
        <f>'по 6-10'!D74+'по 0,4'!D71</f>
        <v>0</v>
      </c>
      <c r="E75" s="31">
        <f>'по 6-10'!E74+'по 0,4'!E71</f>
        <v>0</v>
      </c>
      <c r="F75" s="31">
        <f>'по 6-10'!F74+'по 0,4'!F71</f>
        <v>0</v>
      </c>
      <c r="G75" s="31">
        <f>'по 6-10'!G74+'по 0,4'!G71</f>
        <v>0</v>
      </c>
      <c r="H75" s="24">
        <v>1</v>
      </c>
      <c r="I75" s="24">
        <v>6</v>
      </c>
      <c r="J75" s="31">
        <f>'по 6-10'!J74+'по 0,4'!J71</f>
        <v>0</v>
      </c>
      <c r="K75" s="31">
        <f>'по 6-10'!K74+'по 0,4'!K71</f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</row>
    <row r="76" spans="1:17" ht="12.75" customHeight="1" x14ac:dyDescent="0.25">
      <c r="A76" s="18"/>
      <c r="B76" s="18"/>
      <c r="C76" s="19" t="s">
        <v>71</v>
      </c>
      <c r="D76" s="31">
        <f>'по 6-10'!D75+'по 0,4'!D72</f>
        <v>0</v>
      </c>
      <c r="E76" s="31">
        <f>'по 6-10'!E75+'по 0,4'!E72</f>
        <v>0</v>
      </c>
      <c r="F76" s="31">
        <f>'по 6-10'!F75+'по 0,4'!F72</f>
        <v>0</v>
      </c>
      <c r="G76" s="31">
        <f>'по 6-10'!G75+'по 0,4'!G72</f>
        <v>0</v>
      </c>
      <c r="H76" s="24">
        <v>0</v>
      </c>
      <c r="I76" s="24">
        <v>0</v>
      </c>
      <c r="J76" s="31">
        <f>'по 6-10'!J75+'по 0,4'!J72</f>
        <v>0</v>
      </c>
      <c r="K76" s="31">
        <f>'по 6-10'!K75+'по 0,4'!K72</f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</row>
    <row r="77" spans="1:17" ht="12.75" customHeight="1" x14ac:dyDescent="0.25">
      <c r="A77" s="18"/>
      <c r="B77" s="18"/>
      <c r="C77" s="19" t="s">
        <v>72</v>
      </c>
      <c r="D77" s="31">
        <f>'по 6-10'!D76+'по 0,4'!D73</f>
        <v>1</v>
      </c>
      <c r="E77" s="31">
        <f>'по 6-10'!E76+'по 0,4'!E73</f>
        <v>10</v>
      </c>
      <c r="F77" s="31">
        <f>'по 6-10'!F76+'по 0,4'!F73</f>
        <v>1</v>
      </c>
      <c r="G77" s="31">
        <f>'по 6-10'!G76+'по 0,4'!G73</f>
        <v>10</v>
      </c>
      <c r="H77" s="24">
        <v>0</v>
      </c>
      <c r="I77" s="24">
        <v>0</v>
      </c>
      <c r="J77" s="31">
        <f>'по 6-10'!J76+'по 0,4'!J73</f>
        <v>0</v>
      </c>
      <c r="K77" s="31">
        <f>'по 6-10'!K76+'по 0,4'!K73</f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</row>
    <row r="78" spans="1:17" ht="12.75" customHeight="1" x14ac:dyDescent="0.2">
      <c r="A78" s="18"/>
      <c r="B78" s="18"/>
      <c r="C78" s="20" t="s">
        <v>30</v>
      </c>
      <c r="D78" s="29">
        <f>D72+D73+D74+D75+D76+D77</f>
        <v>25</v>
      </c>
      <c r="E78" s="29">
        <f t="shared" ref="E78:Q78" si="5">E72+E73+E74+E75+E76+E77</f>
        <v>304</v>
      </c>
      <c r="F78" s="29">
        <f t="shared" si="5"/>
        <v>12</v>
      </c>
      <c r="G78" s="29">
        <f t="shared" si="5"/>
        <v>130</v>
      </c>
      <c r="H78" s="29">
        <f t="shared" si="5"/>
        <v>2</v>
      </c>
      <c r="I78" s="29">
        <f t="shared" si="5"/>
        <v>11.6</v>
      </c>
      <c r="J78" s="29">
        <f t="shared" si="5"/>
        <v>0</v>
      </c>
      <c r="K78" s="29">
        <f t="shared" si="5"/>
        <v>0</v>
      </c>
      <c r="L78" s="8">
        <f t="shared" si="5"/>
        <v>0</v>
      </c>
      <c r="M78" s="8">
        <f t="shared" si="5"/>
        <v>0</v>
      </c>
      <c r="N78" s="8">
        <f t="shared" si="5"/>
        <v>0</v>
      </c>
      <c r="O78" s="8">
        <f t="shared" si="5"/>
        <v>0</v>
      </c>
      <c r="P78" s="8">
        <f t="shared" si="5"/>
        <v>0</v>
      </c>
      <c r="Q78" s="8">
        <f t="shared" si="5"/>
        <v>0</v>
      </c>
    </row>
    <row r="79" spans="1:17" ht="21.75" customHeight="1" x14ac:dyDescent="0.25">
      <c r="A79" s="18"/>
      <c r="B79" s="18"/>
      <c r="C79" s="124" t="s">
        <v>73</v>
      </c>
      <c r="D79" s="124"/>
      <c r="E79" s="29"/>
      <c r="F79" s="29"/>
      <c r="G79" s="29"/>
      <c r="H79" s="29"/>
      <c r="I79" s="29"/>
      <c r="J79" s="29"/>
      <c r="K79" s="29"/>
      <c r="L79" s="8"/>
      <c r="M79" s="8"/>
      <c r="N79" s="8"/>
      <c r="O79" s="8"/>
      <c r="P79" s="8"/>
      <c r="Q79" s="8"/>
    </row>
    <row r="80" spans="1:17" ht="12.75" customHeight="1" x14ac:dyDescent="0.25">
      <c r="A80" s="18"/>
      <c r="B80" s="18"/>
      <c r="C80" s="19" t="s">
        <v>74</v>
      </c>
      <c r="D80" s="31">
        <f>'по 6-10'!D79+'по 0,4'!D76</f>
        <v>0</v>
      </c>
      <c r="E80" s="31">
        <f>'по 6-10'!E79+'по 0,4'!E76</f>
        <v>0</v>
      </c>
      <c r="F80" s="31">
        <f>'по 6-10'!F79+'по 0,4'!F76</f>
        <v>0</v>
      </c>
      <c r="G80" s="31">
        <f>'по 6-10'!G79+'по 0,4'!G76</f>
        <v>0</v>
      </c>
      <c r="H80" s="24">
        <v>0</v>
      </c>
      <c r="I80" s="24">
        <v>0</v>
      </c>
      <c r="J80" s="31">
        <f>'по 6-10'!J79+'по 0,4'!J76</f>
        <v>0</v>
      </c>
      <c r="K80" s="31">
        <f>'по 6-10'!K79+'по 0,4'!K76</f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</row>
    <row r="81" spans="1:17" ht="12.75" customHeight="1" x14ac:dyDescent="0.25">
      <c r="A81" s="18"/>
      <c r="B81" s="18"/>
      <c r="C81" s="19" t="s">
        <v>75</v>
      </c>
      <c r="D81" s="31">
        <f>'по 6-10'!D80+'по 0,4'!D77</f>
        <v>0</v>
      </c>
      <c r="E81" s="31">
        <f>'по 6-10'!E80+'по 0,4'!E77</f>
        <v>0</v>
      </c>
      <c r="F81" s="31">
        <f>'по 6-10'!F80+'по 0,4'!F77</f>
        <v>0</v>
      </c>
      <c r="G81" s="31">
        <f>'по 6-10'!G80+'по 0,4'!G77</f>
        <v>0</v>
      </c>
      <c r="H81" s="24">
        <v>1</v>
      </c>
      <c r="I81" s="24">
        <v>5</v>
      </c>
      <c r="J81" s="31">
        <f>'по 6-10'!J80+'по 0,4'!J77</f>
        <v>0</v>
      </c>
      <c r="K81" s="31">
        <f>'по 6-10'!K80+'по 0,4'!K77</f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</row>
    <row r="82" spans="1:17" ht="12.75" customHeight="1" x14ac:dyDescent="0.25">
      <c r="A82" s="18"/>
      <c r="B82" s="18"/>
      <c r="C82" s="19" t="s">
        <v>76</v>
      </c>
      <c r="D82" s="31">
        <f>'по 6-10'!D81+'по 0,4'!D78</f>
        <v>2</v>
      </c>
      <c r="E82" s="31">
        <f>'по 6-10'!E81+'по 0,4'!E78</f>
        <v>30</v>
      </c>
      <c r="F82" s="31">
        <f>'по 6-10'!F81+'по 0,4'!F78</f>
        <v>2</v>
      </c>
      <c r="G82" s="31">
        <f>'по 6-10'!G81+'по 0,4'!G78</f>
        <v>30</v>
      </c>
      <c r="H82" s="24">
        <v>0</v>
      </c>
      <c r="I82" s="24">
        <v>0</v>
      </c>
      <c r="J82" s="31">
        <f>'по 6-10'!J81+'по 0,4'!J78</f>
        <v>2</v>
      </c>
      <c r="K82" s="31">
        <f>'по 6-10'!K81+'по 0,4'!K78</f>
        <v>30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</row>
    <row r="83" spans="1:17" ht="12.75" customHeight="1" x14ac:dyDescent="0.25">
      <c r="A83" s="18"/>
      <c r="B83" s="18"/>
      <c r="C83" s="19" t="s">
        <v>77</v>
      </c>
      <c r="D83" s="31">
        <f>'по 6-10'!D82+'по 0,4'!D79</f>
        <v>0</v>
      </c>
      <c r="E83" s="31">
        <f>'по 6-10'!E82+'по 0,4'!E79</f>
        <v>0</v>
      </c>
      <c r="F83" s="31">
        <f>'по 6-10'!F82+'по 0,4'!F79</f>
        <v>0</v>
      </c>
      <c r="G83" s="31">
        <f>'по 6-10'!G82+'по 0,4'!G79</f>
        <v>0</v>
      </c>
      <c r="H83" s="24">
        <v>0</v>
      </c>
      <c r="I83" s="24">
        <v>0</v>
      </c>
      <c r="J83" s="31">
        <f>'по 6-10'!J82+'по 0,4'!J79</f>
        <v>0</v>
      </c>
      <c r="K83" s="31">
        <f>'по 6-10'!K82+'по 0,4'!K79</f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</row>
    <row r="84" spans="1:17" ht="12.75" customHeight="1" x14ac:dyDescent="0.25">
      <c r="A84" s="18"/>
      <c r="B84" s="18"/>
      <c r="C84" s="19" t="s">
        <v>78</v>
      </c>
      <c r="D84" s="31">
        <f>'по 6-10'!D83+'по 0,4'!D80</f>
        <v>1</v>
      </c>
      <c r="E84" s="31">
        <f>'по 6-10'!E83+'по 0,4'!E80</f>
        <v>5</v>
      </c>
      <c r="F84" s="31">
        <f>'по 6-10'!F83+'по 0,4'!F80</f>
        <v>1</v>
      </c>
      <c r="G84" s="31">
        <f>'по 6-10'!G83+'по 0,4'!G80</f>
        <v>5</v>
      </c>
      <c r="H84" s="24">
        <v>0</v>
      </c>
      <c r="I84" s="24">
        <v>0</v>
      </c>
      <c r="J84" s="31">
        <f>'по 6-10'!J83+'по 0,4'!J80</f>
        <v>0</v>
      </c>
      <c r="K84" s="31">
        <f>'по 6-10'!K83+'по 0,4'!K80</f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</row>
    <row r="85" spans="1:17" ht="12.75" customHeight="1" x14ac:dyDescent="0.25">
      <c r="A85" s="18"/>
      <c r="B85" s="18"/>
      <c r="C85" s="19" t="s">
        <v>79</v>
      </c>
      <c r="D85" s="31">
        <f>'по 6-10'!D84+'по 0,4'!D81</f>
        <v>4</v>
      </c>
      <c r="E85" s="31">
        <f>'по 6-10'!E84+'по 0,4'!E81</f>
        <v>74</v>
      </c>
      <c r="F85" s="31">
        <f>'по 6-10'!F84+'по 0,4'!F81</f>
        <v>1</v>
      </c>
      <c r="G85" s="31">
        <f>'по 6-10'!G84+'по 0,4'!G81</f>
        <v>14</v>
      </c>
      <c r="H85" s="24">
        <v>0</v>
      </c>
      <c r="I85" s="24">
        <v>0</v>
      </c>
      <c r="J85" s="31">
        <f>'по 6-10'!J84+'по 0,4'!J81</f>
        <v>0</v>
      </c>
      <c r="K85" s="31">
        <f>'по 6-10'!K84+'по 0,4'!K81</f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</row>
    <row r="86" spans="1:17" ht="12.75" customHeight="1" x14ac:dyDescent="0.25">
      <c r="A86" s="18"/>
      <c r="B86" s="18"/>
      <c r="C86" s="19" t="s">
        <v>80</v>
      </c>
      <c r="D86" s="31">
        <f>'по 6-10'!D85+'по 0,4'!D82</f>
        <v>15</v>
      </c>
      <c r="E86" s="31">
        <f>'по 6-10'!E85+'по 0,4'!E82</f>
        <v>335</v>
      </c>
      <c r="F86" s="31">
        <f>'по 6-10'!F85+'по 0,4'!F82</f>
        <v>7</v>
      </c>
      <c r="G86" s="31">
        <f>'по 6-10'!G85+'по 0,4'!G82</f>
        <v>120</v>
      </c>
      <c r="H86" s="24">
        <v>0</v>
      </c>
      <c r="I86" s="24">
        <v>0</v>
      </c>
      <c r="J86" s="31">
        <f>'по 6-10'!J85+'по 0,4'!J82</f>
        <v>0</v>
      </c>
      <c r="K86" s="31">
        <f>'по 6-10'!K85+'по 0,4'!K82</f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</row>
    <row r="87" spans="1:17" ht="12.75" customHeight="1" x14ac:dyDescent="0.25">
      <c r="A87" s="18"/>
      <c r="B87" s="18"/>
      <c r="C87" s="19" t="s">
        <v>81</v>
      </c>
      <c r="D87" s="31">
        <f>'по 6-10'!D86+'по 0,4'!D83</f>
        <v>1</v>
      </c>
      <c r="E87" s="31">
        <f>'по 6-10'!E86+'по 0,4'!E83</f>
        <v>15</v>
      </c>
      <c r="F87" s="31">
        <f>'по 6-10'!F86+'по 0,4'!F83</f>
        <v>1</v>
      </c>
      <c r="G87" s="31">
        <f>'по 6-10'!G86+'по 0,4'!G83</f>
        <v>15</v>
      </c>
      <c r="H87" s="24">
        <v>0</v>
      </c>
      <c r="I87" s="24">
        <v>0</v>
      </c>
      <c r="J87" s="31">
        <f>'по 6-10'!J86+'по 0,4'!J83</f>
        <v>0</v>
      </c>
      <c r="K87" s="31">
        <f>'по 6-10'!K86+'по 0,4'!K83</f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</row>
    <row r="88" spans="1:17" ht="12.75" customHeight="1" x14ac:dyDescent="0.25">
      <c r="A88" s="18"/>
      <c r="B88" s="18"/>
      <c r="C88" s="19" t="s">
        <v>82</v>
      </c>
      <c r="D88" s="31">
        <f>'по 6-10'!D87+'по 0,4'!D84</f>
        <v>7</v>
      </c>
      <c r="E88" s="31">
        <f>'по 6-10'!E87+'по 0,4'!E84</f>
        <v>35</v>
      </c>
      <c r="F88" s="31">
        <f>'по 6-10'!F87+'по 0,4'!F84</f>
        <v>7</v>
      </c>
      <c r="G88" s="31">
        <f>'по 6-10'!G87+'по 0,4'!G84</f>
        <v>35</v>
      </c>
      <c r="H88" s="24">
        <v>0</v>
      </c>
      <c r="I88" s="24">
        <v>0</v>
      </c>
      <c r="J88" s="31">
        <f>'по 6-10'!J87+'по 0,4'!J84</f>
        <v>0</v>
      </c>
      <c r="K88" s="31">
        <f>'по 6-10'!K87+'по 0,4'!K84</f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</row>
    <row r="89" spans="1:17" ht="12.75" customHeight="1" x14ac:dyDescent="0.25">
      <c r="A89" s="18"/>
      <c r="B89" s="18"/>
      <c r="C89" s="19" t="s">
        <v>83</v>
      </c>
      <c r="D89" s="31">
        <f>'по 6-10'!D88+'по 0,4'!D85</f>
        <v>1</v>
      </c>
      <c r="E89" s="31">
        <f>'по 6-10'!E88+'по 0,4'!E85</f>
        <v>29.7</v>
      </c>
      <c r="F89" s="31">
        <f>'по 6-10'!F88+'по 0,4'!F85</f>
        <v>1</v>
      </c>
      <c r="G89" s="31">
        <f>'по 6-10'!G88+'по 0,4'!G85</f>
        <v>29.7</v>
      </c>
      <c r="H89" s="24">
        <v>0</v>
      </c>
      <c r="I89" s="24">
        <v>0</v>
      </c>
      <c r="J89" s="31">
        <f>'по 6-10'!J88+'по 0,4'!J85</f>
        <v>0</v>
      </c>
      <c r="K89" s="31">
        <f>'по 6-10'!K88+'по 0,4'!K85</f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1:17" ht="12.75" customHeight="1" x14ac:dyDescent="0.25">
      <c r="A90" s="18"/>
      <c r="B90" s="18"/>
      <c r="C90" s="19" t="s">
        <v>84</v>
      </c>
      <c r="D90" s="31">
        <f>'по 6-10'!D89+'по 0,4'!D86</f>
        <v>1</v>
      </c>
      <c r="E90" s="31">
        <f>'по 6-10'!E89+'по 0,4'!E86</f>
        <v>30</v>
      </c>
      <c r="F90" s="31">
        <f>'по 6-10'!F89+'по 0,4'!F86</f>
        <v>0</v>
      </c>
      <c r="G90" s="31">
        <f>'по 6-10'!G89+'по 0,4'!G86</f>
        <v>0</v>
      </c>
      <c r="H90" s="24">
        <v>0</v>
      </c>
      <c r="I90" s="24">
        <v>0</v>
      </c>
      <c r="J90" s="31">
        <f>'по 6-10'!J89+'по 0,4'!J86</f>
        <v>0</v>
      </c>
      <c r="K90" s="31">
        <f>'по 6-10'!K89+'по 0,4'!K86</f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</row>
    <row r="91" spans="1:17" ht="12.75" customHeight="1" x14ac:dyDescent="0.2">
      <c r="A91" s="18"/>
      <c r="B91" s="18"/>
      <c r="C91" s="20" t="s">
        <v>30</v>
      </c>
      <c r="D91" s="29">
        <f>D80+D81+D82+D83+D84+D85+D86+D87+D88+D89+D90</f>
        <v>32</v>
      </c>
      <c r="E91" s="29">
        <f t="shared" ref="E91:Q91" si="6">E80+E81+E82+E83+E84+E85+E86+E87+E88+E89+E90</f>
        <v>553.70000000000005</v>
      </c>
      <c r="F91" s="29">
        <f t="shared" si="6"/>
        <v>20</v>
      </c>
      <c r="G91" s="29">
        <f t="shared" si="6"/>
        <v>248.7</v>
      </c>
      <c r="H91" s="29">
        <f t="shared" si="6"/>
        <v>1</v>
      </c>
      <c r="I91" s="29">
        <f t="shared" si="6"/>
        <v>5</v>
      </c>
      <c r="J91" s="29">
        <f t="shared" si="6"/>
        <v>2</v>
      </c>
      <c r="K91" s="29">
        <f t="shared" si="6"/>
        <v>30</v>
      </c>
      <c r="L91" s="8">
        <f t="shared" si="6"/>
        <v>0</v>
      </c>
      <c r="M91" s="8">
        <f t="shared" si="6"/>
        <v>0</v>
      </c>
      <c r="N91" s="8">
        <f t="shared" si="6"/>
        <v>0</v>
      </c>
      <c r="O91" s="8">
        <f t="shared" si="6"/>
        <v>0</v>
      </c>
      <c r="P91" s="8">
        <f t="shared" si="6"/>
        <v>0</v>
      </c>
      <c r="Q91" s="8">
        <f t="shared" si="6"/>
        <v>0</v>
      </c>
    </row>
    <row r="92" spans="1:17" ht="21" customHeight="1" x14ac:dyDescent="0.25">
      <c r="A92" s="18"/>
      <c r="B92" s="18"/>
      <c r="C92" s="124" t="s">
        <v>85</v>
      </c>
      <c r="D92" s="124"/>
      <c r="E92" s="29"/>
      <c r="F92" s="29"/>
      <c r="G92" s="29"/>
      <c r="H92" s="29"/>
      <c r="I92" s="29"/>
      <c r="J92" s="29"/>
      <c r="K92" s="29"/>
      <c r="L92" s="8"/>
      <c r="M92" s="8"/>
      <c r="N92" s="8"/>
      <c r="O92" s="8"/>
      <c r="P92" s="8"/>
      <c r="Q92" s="8"/>
    </row>
    <row r="93" spans="1:17" ht="12.75" customHeight="1" x14ac:dyDescent="0.25">
      <c r="A93" s="18"/>
      <c r="B93" s="18"/>
      <c r="C93" s="19" t="s">
        <v>86</v>
      </c>
      <c r="D93" s="31">
        <f>'по 6-10'!D92+'по 0,4'!D89</f>
        <v>1</v>
      </c>
      <c r="E93" s="31">
        <f>'по 6-10'!E92+'по 0,4'!E89</f>
        <v>40</v>
      </c>
      <c r="F93" s="31">
        <f>'по 6-10'!F92+'по 0,4'!F89</f>
        <v>0</v>
      </c>
      <c r="G93" s="31">
        <f>'по 6-10'!G92+'по 0,4'!G89</f>
        <v>0</v>
      </c>
      <c r="H93" s="24">
        <v>1</v>
      </c>
      <c r="I93" s="24">
        <v>15</v>
      </c>
      <c r="J93" s="31">
        <f>'по 6-10'!J92+'по 0,4'!J89</f>
        <v>0</v>
      </c>
      <c r="K93" s="31">
        <f>'по 6-10'!K92+'по 0,4'!K89</f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</row>
    <row r="94" spans="1:17" ht="12.75" customHeight="1" x14ac:dyDescent="0.25">
      <c r="A94" s="18"/>
      <c r="B94" s="18"/>
      <c r="C94" s="19" t="s">
        <v>87</v>
      </c>
      <c r="D94" s="31">
        <f>'по 6-10'!D93+'по 0,4'!D90</f>
        <v>8</v>
      </c>
      <c r="E94" s="31">
        <f>'по 6-10'!E93+'по 0,4'!E90</f>
        <v>68</v>
      </c>
      <c r="F94" s="31">
        <f>'по 6-10'!F93+'по 0,4'!F90</f>
        <v>5</v>
      </c>
      <c r="G94" s="31">
        <f>'по 6-10'!G93+'по 0,4'!G90</f>
        <v>56</v>
      </c>
      <c r="H94" s="24">
        <v>0</v>
      </c>
      <c r="I94" s="24">
        <v>0</v>
      </c>
      <c r="J94" s="31">
        <f>'по 6-10'!J93+'по 0,4'!J90</f>
        <v>0</v>
      </c>
      <c r="K94" s="31">
        <f>'по 6-10'!K93+'по 0,4'!K90</f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</row>
    <row r="95" spans="1:17" ht="12.75" customHeight="1" x14ac:dyDescent="0.25">
      <c r="A95" s="18"/>
      <c r="B95" s="18"/>
      <c r="C95" s="19" t="s">
        <v>88</v>
      </c>
      <c r="D95" s="31">
        <f>'по 6-10'!D94+'по 0,4'!D91</f>
        <v>0</v>
      </c>
      <c r="E95" s="31">
        <f>'по 6-10'!E94+'по 0,4'!E91</f>
        <v>0</v>
      </c>
      <c r="F95" s="31">
        <f>'по 6-10'!F94+'по 0,4'!F91</f>
        <v>0</v>
      </c>
      <c r="G95" s="31">
        <f>'по 6-10'!G94+'по 0,4'!G91</f>
        <v>0</v>
      </c>
      <c r="H95" s="24">
        <v>0</v>
      </c>
      <c r="I95" s="24">
        <v>0</v>
      </c>
      <c r="J95" s="31">
        <f>'по 6-10'!J94+'по 0,4'!J91</f>
        <v>0</v>
      </c>
      <c r="K95" s="31">
        <f>'по 6-10'!K94+'по 0,4'!K91</f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</row>
    <row r="96" spans="1:17" ht="12.75" customHeight="1" x14ac:dyDescent="0.25">
      <c r="A96" s="18"/>
      <c r="B96" s="18"/>
      <c r="C96" s="19" t="s">
        <v>72</v>
      </c>
      <c r="D96" s="31">
        <f>'по 6-10'!D95+'по 0,4'!D92</f>
        <v>0</v>
      </c>
      <c r="E96" s="31">
        <f>'по 6-10'!E95+'по 0,4'!E92</f>
        <v>0</v>
      </c>
      <c r="F96" s="31">
        <f>'по 6-10'!F95+'по 0,4'!F92</f>
        <v>0</v>
      </c>
      <c r="G96" s="31">
        <f>'по 6-10'!G95+'по 0,4'!G92</f>
        <v>0</v>
      </c>
      <c r="H96" s="24">
        <v>0</v>
      </c>
      <c r="I96" s="24">
        <v>0</v>
      </c>
      <c r="J96" s="31">
        <f>'по 6-10'!J95+'по 0,4'!J92</f>
        <v>0</v>
      </c>
      <c r="K96" s="31">
        <f>'по 6-10'!K95+'по 0,4'!K92</f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</row>
    <row r="97" spans="1:17" ht="12.75" customHeight="1" x14ac:dyDescent="0.25">
      <c r="A97" s="18"/>
      <c r="B97" s="18"/>
      <c r="C97" s="19" t="s">
        <v>89</v>
      </c>
      <c r="D97" s="31">
        <f>'по 6-10'!D96+'по 0,4'!D93</f>
        <v>1</v>
      </c>
      <c r="E97" s="31">
        <f>'по 6-10'!E96+'по 0,4'!E93</f>
        <v>350</v>
      </c>
      <c r="F97" s="31">
        <f>'по 6-10'!F96+'по 0,4'!F93</f>
        <v>1</v>
      </c>
      <c r="G97" s="31">
        <f>'по 6-10'!G96+'по 0,4'!G93</f>
        <v>350</v>
      </c>
      <c r="H97" s="24">
        <v>0</v>
      </c>
      <c r="I97" s="24">
        <v>0</v>
      </c>
      <c r="J97" s="31">
        <f>'по 6-10'!J96+'по 0,4'!J93</f>
        <v>0</v>
      </c>
      <c r="K97" s="31">
        <f>'по 6-10'!K96+'по 0,4'!K93</f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</row>
    <row r="98" spans="1:17" ht="12.75" customHeight="1" x14ac:dyDescent="0.25">
      <c r="A98" s="18"/>
      <c r="B98" s="18"/>
      <c r="C98" s="19" t="s">
        <v>90</v>
      </c>
      <c r="D98" s="31">
        <f>'по 6-10'!D97+'по 0,4'!D94</f>
        <v>0</v>
      </c>
      <c r="E98" s="31">
        <f>'по 6-10'!E97+'по 0,4'!E94</f>
        <v>0</v>
      </c>
      <c r="F98" s="31">
        <f>'по 6-10'!F97+'по 0,4'!F94</f>
        <v>0</v>
      </c>
      <c r="G98" s="31">
        <f>'по 6-10'!G97+'по 0,4'!G94</f>
        <v>0</v>
      </c>
      <c r="H98" s="24">
        <v>0</v>
      </c>
      <c r="I98" s="24">
        <v>0</v>
      </c>
      <c r="J98" s="31">
        <f>'по 6-10'!J97+'по 0,4'!J94</f>
        <v>0</v>
      </c>
      <c r="K98" s="31">
        <f>'по 6-10'!K97+'по 0,4'!K94</f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</row>
    <row r="99" spans="1:17" ht="12.75" customHeight="1" x14ac:dyDescent="0.25">
      <c r="A99" s="18"/>
      <c r="B99" s="18"/>
      <c r="C99" s="19" t="s">
        <v>91</v>
      </c>
      <c r="D99" s="31">
        <f>'по 6-10'!D98+'по 0,4'!D95</f>
        <v>8</v>
      </c>
      <c r="E99" s="31">
        <f>'по 6-10'!E98+'по 0,4'!E95</f>
        <v>132</v>
      </c>
      <c r="F99" s="31">
        <f>'по 6-10'!F98+'по 0,4'!F95</f>
        <v>4</v>
      </c>
      <c r="G99" s="31">
        <f>'по 6-10'!G98+'по 0,4'!G95</f>
        <v>82</v>
      </c>
      <c r="H99" s="24">
        <v>0</v>
      </c>
      <c r="I99" s="24">
        <v>0</v>
      </c>
      <c r="J99" s="31">
        <f>'по 6-10'!J98+'по 0,4'!J95</f>
        <v>1</v>
      </c>
      <c r="K99" s="31">
        <f>'по 6-10'!K98+'по 0,4'!K95</f>
        <v>60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</row>
    <row r="100" spans="1:17" ht="12.75" customHeight="1" x14ac:dyDescent="0.25">
      <c r="A100" s="18"/>
      <c r="B100" s="18"/>
      <c r="C100" s="19" t="s">
        <v>92</v>
      </c>
      <c r="D100" s="31">
        <f>'по 6-10'!D99+'по 0,4'!D96</f>
        <v>7</v>
      </c>
      <c r="E100" s="31">
        <f>'по 6-10'!E99+'по 0,4'!E96</f>
        <v>48</v>
      </c>
      <c r="F100" s="31">
        <f>'по 6-10'!F99+'по 0,4'!F96</f>
        <v>3</v>
      </c>
      <c r="G100" s="31">
        <f>'по 6-10'!G99+'по 0,4'!G96</f>
        <v>22</v>
      </c>
      <c r="H100" s="24">
        <v>0</v>
      </c>
      <c r="I100" s="24">
        <v>0</v>
      </c>
      <c r="J100" s="31">
        <f>'по 6-10'!J99+'по 0,4'!J96</f>
        <v>0</v>
      </c>
      <c r="K100" s="31">
        <f>'по 6-10'!K99+'по 0,4'!K96</f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</row>
    <row r="101" spans="1:17" ht="12.75" customHeight="1" x14ac:dyDescent="0.25">
      <c r="A101" s="18"/>
      <c r="B101" s="18"/>
      <c r="C101" s="19" t="s">
        <v>93</v>
      </c>
      <c r="D101" s="31">
        <f>'по 6-10'!D100+'по 0,4'!D97</f>
        <v>2</v>
      </c>
      <c r="E101" s="31">
        <f>'по 6-10'!E100+'по 0,4'!E97</f>
        <v>12</v>
      </c>
      <c r="F101" s="31">
        <f>'по 6-10'!F100+'по 0,4'!F97</f>
        <v>0</v>
      </c>
      <c r="G101" s="31">
        <f>'по 6-10'!G100+'по 0,4'!G97</f>
        <v>0</v>
      </c>
      <c r="H101" s="24">
        <v>0</v>
      </c>
      <c r="I101" s="24">
        <v>0</v>
      </c>
      <c r="J101" s="31">
        <f>'по 6-10'!J100+'по 0,4'!J97</f>
        <v>0</v>
      </c>
      <c r="K101" s="31">
        <f>'по 6-10'!K100+'по 0,4'!K97</f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</row>
    <row r="102" spans="1:17" ht="12.75" customHeight="1" x14ac:dyDescent="0.2">
      <c r="A102" s="18"/>
      <c r="B102" s="18"/>
      <c r="C102" s="19" t="s">
        <v>30</v>
      </c>
      <c r="D102" s="29">
        <f>D93+D94+D95+D96+D97+D98+D99+D100+D101</f>
        <v>27</v>
      </c>
      <c r="E102" s="29">
        <f t="shared" ref="E102:Q102" si="7">E93+E94+E95+E96+E97+E98+E99+E100+E101</f>
        <v>650</v>
      </c>
      <c r="F102" s="29">
        <f t="shared" si="7"/>
        <v>13</v>
      </c>
      <c r="G102" s="29">
        <f t="shared" si="7"/>
        <v>510</v>
      </c>
      <c r="H102" s="29">
        <f t="shared" si="7"/>
        <v>1</v>
      </c>
      <c r="I102" s="29">
        <f t="shared" si="7"/>
        <v>15</v>
      </c>
      <c r="J102" s="29">
        <f t="shared" si="7"/>
        <v>1</v>
      </c>
      <c r="K102" s="29">
        <f t="shared" si="7"/>
        <v>60</v>
      </c>
      <c r="L102" s="8">
        <f t="shared" si="7"/>
        <v>0</v>
      </c>
      <c r="M102" s="8">
        <f t="shared" si="7"/>
        <v>0</v>
      </c>
      <c r="N102" s="8">
        <f t="shared" si="7"/>
        <v>0</v>
      </c>
      <c r="O102" s="8">
        <f t="shared" si="7"/>
        <v>0</v>
      </c>
      <c r="P102" s="8">
        <f t="shared" si="7"/>
        <v>0</v>
      </c>
      <c r="Q102" s="8">
        <f t="shared" si="7"/>
        <v>0</v>
      </c>
    </row>
    <row r="103" spans="1:17" ht="21" customHeight="1" x14ac:dyDescent="0.25">
      <c r="A103" s="18"/>
      <c r="B103" s="18"/>
      <c r="C103" s="124" t="s">
        <v>94</v>
      </c>
      <c r="D103" s="124"/>
      <c r="E103" s="29"/>
      <c r="F103" s="29"/>
      <c r="G103" s="29"/>
      <c r="H103" s="29"/>
      <c r="I103" s="29"/>
      <c r="J103" s="29"/>
      <c r="K103" s="29"/>
      <c r="L103" s="8"/>
      <c r="M103" s="8"/>
      <c r="N103" s="8"/>
      <c r="O103" s="8"/>
      <c r="P103" s="8"/>
      <c r="Q103" s="8"/>
    </row>
    <row r="104" spans="1:17" ht="12.75" customHeight="1" x14ac:dyDescent="0.25">
      <c r="A104" s="18"/>
      <c r="B104" s="18"/>
      <c r="C104" s="19" t="s">
        <v>95</v>
      </c>
      <c r="D104" s="31">
        <f>'по 6-10'!D103+'по 0,4'!D100</f>
        <v>0</v>
      </c>
      <c r="E104" s="31">
        <f>'по 6-10'!E103+'по 0,4'!E100</f>
        <v>0</v>
      </c>
      <c r="F104" s="31">
        <f>'по 6-10'!F103+'по 0,4'!F100</f>
        <v>0</v>
      </c>
      <c r="G104" s="31">
        <f>'по 6-10'!G103+'по 0,4'!G100</f>
        <v>0</v>
      </c>
      <c r="H104" s="24">
        <v>1</v>
      </c>
      <c r="I104" s="24">
        <v>15</v>
      </c>
      <c r="J104" s="31">
        <f>'по 6-10'!J103+'по 0,4'!J100</f>
        <v>0</v>
      </c>
      <c r="K104" s="31">
        <f>'по 6-10'!K103+'по 0,4'!K100</f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</row>
    <row r="105" spans="1:17" ht="12.75" customHeight="1" x14ac:dyDescent="0.25">
      <c r="A105" s="18"/>
      <c r="B105" s="18"/>
      <c r="C105" s="19" t="s">
        <v>96</v>
      </c>
      <c r="D105" s="31">
        <f>'по 6-10'!D105+'по 0,4'!D101</f>
        <v>40</v>
      </c>
      <c r="E105" s="31">
        <f>'по 6-10'!E105+'по 0,4'!E101</f>
        <v>2442</v>
      </c>
      <c r="F105" s="31">
        <f>'по 6-10'!F105+'по 0,4'!F101</f>
        <v>10</v>
      </c>
      <c r="G105" s="31">
        <f>'по 6-10'!G105+'по 0,4'!G101</f>
        <v>531</v>
      </c>
      <c r="H105" s="24">
        <v>0</v>
      </c>
      <c r="I105" s="24">
        <v>0</v>
      </c>
      <c r="J105" s="31">
        <f>'по 6-10'!J104+'по 0,4'!J101</f>
        <v>1</v>
      </c>
      <c r="K105" s="31">
        <f>'по 6-10'!K104+'по 0,4'!K101</f>
        <v>8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</row>
    <row r="106" spans="1:17" ht="12.75" customHeight="1" x14ac:dyDescent="0.25">
      <c r="A106" s="18"/>
      <c r="B106" s="18"/>
      <c r="C106" s="19" t="s">
        <v>97</v>
      </c>
      <c r="D106" s="31" t="e">
        <f>'по 6-10'!#REF!+'по 0,4'!D102</f>
        <v>#REF!</v>
      </c>
      <c r="E106" s="31" t="e">
        <f>'по 6-10'!#REF!+'по 0,4'!E102</f>
        <v>#REF!</v>
      </c>
      <c r="F106" s="31" t="e">
        <f>'по 6-10'!#REF!+'по 0,4'!F102</f>
        <v>#REF!</v>
      </c>
      <c r="G106" s="31" t="e">
        <f>'по 6-10'!#REF!+'по 0,4'!G102</f>
        <v>#REF!</v>
      </c>
      <c r="H106" s="24">
        <v>0</v>
      </c>
      <c r="I106" s="24">
        <v>0</v>
      </c>
      <c r="J106" s="31">
        <f>'по 6-10'!J105+'по 0,4'!J102</f>
        <v>0</v>
      </c>
      <c r="K106" s="31">
        <f>'по 6-10'!K105+'по 0,4'!K102</f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</row>
    <row r="107" spans="1:17" ht="12.75" customHeight="1" x14ac:dyDescent="0.25">
      <c r="A107" s="18"/>
      <c r="B107" s="18"/>
      <c r="C107" s="19" t="s">
        <v>98</v>
      </c>
      <c r="D107" s="31">
        <f>'по 6-10'!D106+'по 0,4'!D103</f>
        <v>8</v>
      </c>
      <c r="E107" s="31">
        <f>'по 6-10'!E106+'по 0,4'!E103</f>
        <v>122</v>
      </c>
      <c r="F107" s="31">
        <f>'по 6-10'!F106+'по 0,4'!F103</f>
        <v>3</v>
      </c>
      <c r="G107" s="31">
        <f>'по 6-10'!G106+'по 0,4'!G103</f>
        <v>17</v>
      </c>
      <c r="H107" s="24">
        <v>0</v>
      </c>
      <c r="I107" s="24">
        <v>0</v>
      </c>
      <c r="J107" s="31">
        <f>'по 6-10'!J106+'по 0,4'!J103</f>
        <v>0</v>
      </c>
      <c r="K107" s="31">
        <f>'по 6-10'!K106+'по 0,4'!K103</f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</row>
    <row r="108" spans="1:17" ht="12.75" customHeight="1" x14ac:dyDescent="0.25">
      <c r="A108" s="18"/>
      <c r="B108" s="18"/>
      <c r="C108" s="19" t="s">
        <v>99</v>
      </c>
      <c r="D108" s="31">
        <f>'по 6-10'!D107+'по 0,4'!D104</f>
        <v>46</v>
      </c>
      <c r="E108" s="31">
        <f>'по 6-10'!E107+'по 0,4'!E104</f>
        <v>436.5</v>
      </c>
      <c r="F108" s="31">
        <f>'по 6-10'!F107+'по 0,4'!F104</f>
        <v>10</v>
      </c>
      <c r="G108" s="31">
        <f>'по 6-10'!G107+'по 0,4'!G104</f>
        <v>213</v>
      </c>
      <c r="H108" s="24">
        <v>0</v>
      </c>
      <c r="I108" s="24">
        <v>0</v>
      </c>
      <c r="J108" s="31">
        <f>'по 6-10'!J107+'по 0,4'!J104</f>
        <v>3</v>
      </c>
      <c r="K108" s="31">
        <f>'по 6-10'!K107+'по 0,4'!K104</f>
        <v>53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</row>
    <row r="109" spans="1:17" ht="12.75" customHeight="1" x14ac:dyDescent="0.25">
      <c r="A109" s="18"/>
      <c r="B109" s="18"/>
      <c r="C109" s="19" t="s">
        <v>100</v>
      </c>
      <c r="D109" s="31">
        <f>'по 6-10'!D108+'по 0,4'!D105</f>
        <v>24</v>
      </c>
      <c r="E109" s="31">
        <f>'по 6-10'!E108+'по 0,4'!E105</f>
        <v>996</v>
      </c>
      <c r="F109" s="31">
        <f>'по 6-10'!F108+'по 0,4'!F105</f>
        <v>15</v>
      </c>
      <c r="G109" s="31">
        <f>'по 6-10'!G108+'по 0,4'!G105</f>
        <v>623</v>
      </c>
      <c r="H109" s="24">
        <v>0</v>
      </c>
      <c r="I109" s="24">
        <v>0</v>
      </c>
      <c r="J109" s="31">
        <f>'по 6-10'!J108+'по 0,4'!J105</f>
        <v>2</v>
      </c>
      <c r="K109" s="31">
        <f>'по 6-10'!K108+'по 0,4'!K105</f>
        <v>85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</row>
    <row r="110" spans="1:17" ht="12.75" customHeight="1" x14ac:dyDescent="0.25">
      <c r="A110" s="18"/>
      <c r="B110" s="18"/>
      <c r="C110" s="19" t="s">
        <v>101</v>
      </c>
      <c r="D110" s="31">
        <f>'по 6-10'!D109+'по 0,4'!D106</f>
        <v>38</v>
      </c>
      <c r="E110" s="31">
        <f>'по 6-10'!E109+'по 0,4'!E106</f>
        <v>343</v>
      </c>
      <c r="F110" s="31">
        <f>'по 6-10'!F109+'по 0,4'!F106</f>
        <v>26</v>
      </c>
      <c r="G110" s="31">
        <f>'по 6-10'!G109+'по 0,4'!G106</f>
        <v>225</v>
      </c>
      <c r="H110" s="24">
        <v>0</v>
      </c>
      <c r="I110" s="24">
        <v>0</v>
      </c>
      <c r="J110" s="31">
        <f>'по 6-10'!J109+'по 0,4'!J106</f>
        <v>0</v>
      </c>
      <c r="K110" s="31">
        <f>'по 6-10'!K109+'по 0,4'!K106</f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</row>
    <row r="111" spans="1:17" ht="12.75" customHeight="1" x14ac:dyDescent="0.25">
      <c r="A111" s="18"/>
      <c r="B111" s="18"/>
      <c r="C111" s="19" t="s">
        <v>102</v>
      </c>
      <c r="D111" s="31">
        <f>'по 6-10'!D110+'по 0,4'!D107</f>
        <v>17</v>
      </c>
      <c r="E111" s="31">
        <f>'по 6-10'!E110+'по 0,4'!E107</f>
        <v>80</v>
      </c>
      <c r="F111" s="31">
        <f>'по 6-10'!F110+'по 0,4'!F107</f>
        <v>10</v>
      </c>
      <c r="G111" s="31">
        <f>'по 6-10'!G110+'по 0,4'!G107</f>
        <v>46</v>
      </c>
      <c r="H111" s="24">
        <v>0</v>
      </c>
      <c r="I111" s="24">
        <v>0</v>
      </c>
      <c r="J111" s="31">
        <f>'по 6-10'!J110+'по 0,4'!J107</f>
        <v>0</v>
      </c>
      <c r="K111" s="31">
        <f>'по 6-10'!K110+'по 0,4'!K107</f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</row>
    <row r="112" spans="1:17" ht="12.75" customHeight="1" x14ac:dyDescent="0.25">
      <c r="A112" s="18"/>
      <c r="B112" s="18"/>
      <c r="C112" s="19" t="s">
        <v>103</v>
      </c>
      <c r="D112" s="31">
        <f>'по 6-10'!D111+'по 0,4'!D108</f>
        <v>35</v>
      </c>
      <c r="E112" s="31">
        <f>'по 6-10'!E111+'по 0,4'!E108</f>
        <v>268</v>
      </c>
      <c r="F112" s="31">
        <f>'по 6-10'!F111+'по 0,4'!F108</f>
        <v>26</v>
      </c>
      <c r="G112" s="31">
        <f>'по 6-10'!G111+'по 0,4'!G108</f>
        <v>207</v>
      </c>
      <c r="H112" s="24">
        <v>2</v>
      </c>
      <c r="I112" s="24">
        <v>45</v>
      </c>
      <c r="J112" s="31">
        <f>'по 6-10'!J111+'по 0,4'!J108</f>
        <v>0</v>
      </c>
      <c r="K112" s="31">
        <f>'по 6-10'!K111+'по 0,4'!K108</f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</row>
    <row r="113" spans="1:17" ht="12.75" customHeight="1" x14ac:dyDescent="0.25">
      <c r="A113" s="18"/>
      <c r="B113" s="18"/>
      <c r="C113" s="19" t="s">
        <v>104</v>
      </c>
      <c r="D113" s="31">
        <f>'по 6-10'!D112+'по 0,4'!D109</f>
        <v>6</v>
      </c>
      <c r="E113" s="31">
        <f>'по 6-10'!E112+'по 0,4'!E109</f>
        <v>108</v>
      </c>
      <c r="F113" s="31">
        <f>'по 6-10'!F112+'по 0,4'!F109</f>
        <v>3</v>
      </c>
      <c r="G113" s="31">
        <f>'по 6-10'!G112+'по 0,4'!G109</f>
        <v>88</v>
      </c>
      <c r="H113" s="24">
        <v>0</v>
      </c>
      <c r="I113" s="24">
        <v>0</v>
      </c>
      <c r="J113" s="31">
        <f>'по 6-10'!J112+'по 0,4'!J109</f>
        <v>0</v>
      </c>
      <c r="K113" s="31">
        <f>'по 6-10'!K112+'по 0,4'!K109</f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</row>
    <row r="114" spans="1:17" ht="12.75" customHeight="1" x14ac:dyDescent="0.25">
      <c r="A114" s="18"/>
      <c r="B114" s="18"/>
      <c r="C114" s="19" t="s">
        <v>105</v>
      </c>
      <c r="D114" s="31">
        <f>'по 6-10'!D113+'по 0,4'!D110</f>
        <v>31</v>
      </c>
      <c r="E114" s="31">
        <f>'по 6-10'!E113+'по 0,4'!E110</f>
        <v>148.5</v>
      </c>
      <c r="F114" s="31">
        <f>'по 6-10'!F113+'по 0,4'!F110</f>
        <v>6</v>
      </c>
      <c r="G114" s="31">
        <f>'по 6-10'!G113+'по 0,4'!G110</f>
        <v>62.5</v>
      </c>
      <c r="H114" s="24">
        <v>0</v>
      </c>
      <c r="I114" s="24">
        <v>0</v>
      </c>
      <c r="J114" s="31">
        <f>'по 6-10'!J113+'по 0,4'!J110</f>
        <v>1</v>
      </c>
      <c r="K114" s="31">
        <f>'по 6-10'!K113+'по 0,4'!K110</f>
        <v>8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</row>
    <row r="115" spans="1:17" ht="12.75" customHeight="1" x14ac:dyDescent="0.2">
      <c r="A115" s="18"/>
      <c r="B115" s="18"/>
      <c r="C115" s="19" t="s">
        <v>30</v>
      </c>
      <c r="D115" s="29" t="e">
        <f>D104+D105+D106+D107+D108+D109+D110+D111+D112+D113+D114</f>
        <v>#REF!</v>
      </c>
      <c r="E115" s="29" t="e">
        <f t="shared" ref="E115:Q115" si="8">E104+E105+E106+E107+E108+E109+E110+E111+E112+E113+E114</f>
        <v>#REF!</v>
      </c>
      <c r="F115" s="29" t="e">
        <f t="shared" si="8"/>
        <v>#REF!</v>
      </c>
      <c r="G115" s="29" t="e">
        <f t="shared" si="8"/>
        <v>#REF!</v>
      </c>
      <c r="H115" s="29">
        <f t="shared" si="8"/>
        <v>3</v>
      </c>
      <c r="I115" s="29">
        <f t="shared" si="8"/>
        <v>60</v>
      </c>
      <c r="J115" s="29">
        <f t="shared" si="8"/>
        <v>7</v>
      </c>
      <c r="K115" s="29">
        <f t="shared" si="8"/>
        <v>154</v>
      </c>
      <c r="L115" s="8">
        <f t="shared" si="8"/>
        <v>0</v>
      </c>
      <c r="M115" s="8">
        <f t="shared" si="8"/>
        <v>0</v>
      </c>
      <c r="N115" s="8">
        <f t="shared" si="8"/>
        <v>0</v>
      </c>
      <c r="O115" s="8">
        <f t="shared" si="8"/>
        <v>0</v>
      </c>
      <c r="P115" s="8">
        <f t="shared" si="8"/>
        <v>0</v>
      </c>
      <c r="Q115" s="8">
        <f t="shared" si="8"/>
        <v>0</v>
      </c>
    </row>
    <row r="116" spans="1:17" ht="19.5" customHeight="1" x14ac:dyDescent="0.25">
      <c r="A116" s="18"/>
      <c r="B116" s="18"/>
      <c r="C116" s="124" t="s">
        <v>106</v>
      </c>
      <c r="D116" s="124"/>
      <c r="E116" s="29"/>
      <c r="F116" s="29"/>
      <c r="G116" s="29"/>
      <c r="H116" s="29"/>
      <c r="I116" s="29"/>
      <c r="J116" s="29"/>
      <c r="K116" s="29"/>
      <c r="L116" s="8"/>
      <c r="M116" s="8"/>
      <c r="N116" s="8"/>
      <c r="O116" s="8"/>
      <c r="P116" s="8"/>
      <c r="Q116" s="8"/>
    </row>
    <row r="117" spans="1:17" ht="12.75" customHeight="1" x14ac:dyDescent="0.2">
      <c r="A117" s="18"/>
      <c r="B117" s="18"/>
      <c r="C117" s="21" t="s">
        <v>107</v>
      </c>
      <c r="D117" s="31">
        <f>'по 6-10'!D116+'по 0,4'!D113</f>
        <v>0</v>
      </c>
      <c r="E117" s="31">
        <f>'по 6-10'!E116+'по 0,4'!E113</f>
        <v>0</v>
      </c>
      <c r="F117" s="31">
        <f>'по 6-10'!F116+'по 0,4'!F113</f>
        <v>0</v>
      </c>
      <c r="G117" s="31">
        <f>'по 6-10'!G116+'по 0,4'!G113</f>
        <v>0</v>
      </c>
      <c r="H117" s="29">
        <v>0</v>
      </c>
      <c r="I117" s="29">
        <v>0</v>
      </c>
      <c r="J117" s="31">
        <f>'по 6-10'!J116+'по 0,4'!J113</f>
        <v>0</v>
      </c>
      <c r="K117" s="31">
        <f>'по 6-10'!K116+'по 0,4'!K113</f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</row>
    <row r="118" spans="1:17" ht="12.75" customHeight="1" x14ac:dyDescent="0.2">
      <c r="A118" s="18"/>
      <c r="B118" s="18"/>
      <c r="C118" s="21" t="s">
        <v>108</v>
      </c>
      <c r="D118" s="31">
        <f>'по 6-10'!D117+'по 0,4'!D114</f>
        <v>13</v>
      </c>
      <c r="E118" s="31">
        <f>'по 6-10'!E117+'по 0,4'!E114</f>
        <v>1000</v>
      </c>
      <c r="F118" s="31">
        <f>'по 6-10'!F117+'по 0,4'!F114</f>
        <v>5</v>
      </c>
      <c r="G118" s="31">
        <f>'по 6-10'!G117+'по 0,4'!G114</f>
        <v>151</v>
      </c>
      <c r="H118" s="29">
        <v>0</v>
      </c>
      <c r="I118" s="29">
        <v>0</v>
      </c>
      <c r="J118" s="31">
        <f>'по 6-10'!J117+'по 0,4'!J114</f>
        <v>0</v>
      </c>
      <c r="K118" s="31">
        <f>'по 6-10'!K117+'по 0,4'!K114</f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</row>
    <row r="119" spans="1:17" ht="12.75" customHeight="1" x14ac:dyDescent="0.2">
      <c r="A119" s="18"/>
      <c r="B119" s="18"/>
      <c r="C119" s="21" t="s">
        <v>109</v>
      </c>
      <c r="D119" s="31">
        <f>'по 6-10'!D118+'по 0,4'!D115</f>
        <v>9</v>
      </c>
      <c r="E119" s="31">
        <f>'по 6-10'!E118+'по 0,4'!E115</f>
        <v>1015</v>
      </c>
      <c r="F119" s="31">
        <f>'по 6-10'!F118+'по 0,4'!F115</f>
        <v>4</v>
      </c>
      <c r="G119" s="31">
        <f>'по 6-10'!G118+'по 0,4'!G115</f>
        <v>113</v>
      </c>
      <c r="H119" s="29">
        <v>0</v>
      </c>
      <c r="I119" s="29">
        <v>0</v>
      </c>
      <c r="J119" s="31">
        <f>'по 6-10'!J118+'по 0,4'!J115</f>
        <v>0</v>
      </c>
      <c r="K119" s="31">
        <f>'по 6-10'!K118+'по 0,4'!K115</f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</row>
    <row r="120" spans="1:17" ht="12.75" customHeight="1" x14ac:dyDescent="0.2">
      <c r="A120" s="18"/>
      <c r="B120" s="18"/>
      <c r="C120" s="21" t="s">
        <v>110</v>
      </c>
      <c r="D120" s="31">
        <f>'по 6-10'!D119+'по 0,4'!D116</f>
        <v>4</v>
      </c>
      <c r="E120" s="31">
        <f>'по 6-10'!E119+'по 0,4'!E116</f>
        <v>34.5</v>
      </c>
      <c r="F120" s="31">
        <f>'по 6-10'!F119+'по 0,4'!F116</f>
        <v>1</v>
      </c>
      <c r="G120" s="31">
        <f>'по 6-10'!G119+'по 0,4'!G116</f>
        <v>8</v>
      </c>
      <c r="H120" s="29">
        <v>0</v>
      </c>
      <c r="I120" s="29">
        <v>0</v>
      </c>
      <c r="J120" s="31">
        <f>'по 6-10'!J119+'по 0,4'!J116</f>
        <v>0</v>
      </c>
      <c r="K120" s="31">
        <f>'по 6-10'!K119+'по 0,4'!K116</f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</row>
    <row r="121" spans="1:17" ht="12.75" customHeight="1" x14ac:dyDescent="0.2">
      <c r="A121" s="18"/>
      <c r="B121" s="18"/>
      <c r="C121" s="21" t="s">
        <v>111</v>
      </c>
      <c r="D121" s="31">
        <f>'по 6-10'!D120+'по 0,4'!D117</f>
        <v>0</v>
      </c>
      <c r="E121" s="31">
        <f>'по 6-10'!E120+'по 0,4'!E117</f>
        <v>0</v>
      </c>
      <c r="F121" s="31">
        <f>'по 6-10'!F120+'по 0,4'!F117</f>
        <v>0</v>
      </c>
      <c r="G121" s="31">
        <f>'по 6-10'!G120+'по 0,4'!G117</f>
        <v>0</v>
      </c>
      <c r="H121" s="29">
        <v>0</v>
      </c>
      <c r="I121" s="29">
        <v>0</v>
      </c>
      <c r="J121" s="31">
        <f>'по 6-10'!J120+'по 0,4'!J117</f>
        <v>0</v>
      </c>
      <c r="K121" s="31">
        <f>'по 6-10'!K120+'по 0,4'!K117</f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</row>
    <row r="122" spans="1:17" ht="12.75" customHeight="1" x14ac:dyDescent="0.2">
      <c r="A122" s="18"/>
      <c r="B122" s="18"/>
      <c r="C122" s="21" t="s">
        <v>112</v>
      </c>
      <c r="D122" s="31">
        <f>'по 6-10'!D121+'по 0,4'!D118</f>
        <v>0</v>
      </c>
      <c r="E122" s="31">
        <f>'по 6-10'!E121+'по 0,4'!E118</f>
        <v>0</v>
      </c>
      <c r="F122" s="31">
        <f>'по 6-10'!F121+'по 0,4'!F118</f>
        <v>0</v>
      </c>
      <c r="G122" s="31">
        <f>'по 6-10'!G121+'по 0,4'!G118</f>
        <v>0</v>
      </c>
      <c r="H122" s="29">
        <v>0</v>
      </c>
      <c r="I122" s="29">
        <v>0</v>
      </c>
      <c r="J122" s="31">
        <f>'по 6-10'!J121+'по 0,4'!J118</f>
        <v>0</v>
      </c>
      <c r="K122" s="31">
        <f>'по 6-10'!K121+'по 0,4'!K118</f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</row>
    <row r="123" spans="1:17" ht="12.75" customHeight="1" x14ac:dyDescent="0.2">
      <c r="A123" s="18"/>
      <c r="B123" s="18"/>
      <c r="C123" s="21" t="s">
        <v>113</v>
      </c>
      <c r="D123" s="31">
        <f>'по 6-10'!D122+'по 0,4'!D119</f>
        <v>7</v>
      </c>
      <c r="E123" s="31">
        <f>'по 6-10'!E122+'по 0,4'!E119</f>
        <v>42</v>
      </c>
      <c r="F123" s="31">
        <f>'по 6-10'!F122+'по 0,4'!F119</f>
        <v>5</v>
      </c>
      <c r="G123" s="31">
        <f>'по 6-10'!G122+'по 0,4'!G119</f>
        <v>22</v>
      </c>
      <c r="H123" s="29">
        <v>0</v>
      </c>
      <c r="I123" s="29">
        <v>0</v>
      </c>
      <c r="J123" s="31">
        <f>'по 6-10'!J122+'по 0,4'!J119</f>
        <v>0</v>
      </c>
      <c r="K123" s="31">
        <f>'по 6-10'!K122+'по 0,4'!K119</f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</row>
    <row r="124" spans="1:17" ht="12.75" customHeight="1" x14ac:dyDescent="0.2">
      <c r="A124" s="18"/>
      <c r="B124" s="18"/>
      <c r="C124" s="21" t="s">
        <v>114</v>
      </c>
      <c r="D124" s="31">
        <f>'по 6-10'!D123+'по 0,4'!D120</f>
        <v>45</v>
      </c>
      <c r="E124" s="31">
        <f>'по 6-10'!E123+'по 0,4'!E120</f>
        <v>134</v>
      </c>
      <c r="F124" s="31">
        <f>'по 6-10'!F123+'по 0,4'!F120</f>
        <v>29</v>
      </c>
      <c r="G124" s="31">
        <f>'по 6-10'!G123+'по 0,4'!G120</f>
        <v>112</v>
      </c>
      <c r="H124" s="29">
        <v>0</v>
      </c>
      <c r="I124" s="29">
        <v>0</v>
      </c>
      <c r="J124" s="31">
        <f>'по 6-10'!J123+'по 0,4'!J120</f>
        <v>2</v>
      </c>
      <c r="K124" s="31">
        <f>'по 6-10'!K123+'по 0,4'!K120</f>
        <v>60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</row>
    <row r="125" spans="1:17" ht="12.75" customHeight="1" x14ac:dyDescent="0.2">
      <c r="A125" s="18"/>
      <c r="B125" s="18"/>
      <c r="C125" s="21" t="s">
        <v>115</v>
      </c>
      <c r="D125" s="31">
        <f>'по 6-10'!D124+'по 0,4'!D121</f>
        <v>8</v>
      </c>
      <c r="E125" s="31">
        <f>'по 6-10'!E124+'по 0,4'!E121</f>
        <v>222</v>
      </c>
      <c r="F125" s="31">
        <f>'по 6-10'!F124+'по 0,4'!F121</f>
        <v>4</v>
      </c>
      <c r="G125" s="31">
        <f>'по 6-10'!G124+'по 0,4'!G121</f>
        <v>25</v>
      </c>
      <c r="H125" s="29">
        <v>0</v>
      </c>
      <c r="I125" s="29">
        <v>0</v>
      </c>
      <c r="J125" s="31">
        <f>'по 6-10'!J124+'по 0,4'!J121</f>
        <v>0</v>
      </c>
      <c r="K125" s="31">
        <f>'по 6-10'!K124+'по 0,4'!K121</f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</row>
    <row r="126" spans="1:17" ht="12.75" customHeight="1" x14ac:dyDescent="0.2">
      <c r="A126" s="18"/>
      <c r="B126" s="18"/>
      <c r="C126" s="21" t="s">
        <v>116</v>
      </c>
      <c r="D126" s="31">
        <f>'по 6-10'!D125+'по 0,4'!D122</f>
        <v>14</v>
      </c>
      <c r="E126" s="31">
        <f>'по 6-10'!E125+'по 0,4'!E122</f>
        <v>68</v>
      </c>
      <c r="F126" s="31">
        <f>'по 6-10'!F125+'по 0,4'!F122</f>
        <v>1</v>
      </c>
      <c r="G126" s="31">
        <f>'по 6-10'!G125+'по 0,4'!G122</f>
        <v>8</v>
      </c>
      <c r="H126" s="29">
        <v>0</v>
      </c>
      <c r="I126" s="29">
        <v>0</v>
      </c>
      <c r="J126" s="31">
        <f>'по 6-10'!J125+'по 0,4'!J122</f>
        <v>0</v>
      </c>
      <c r="K126" s="31">
        <f>'по 6-10'!K125+'по 0,4'!K122</f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</row>
    <row r="127" spans="1:17" ht="12.75" customHeight="1" x14ac:dyDescent="0.2">
      <c r="A127" s="18"/>
      <c r="B127" s="18"/>
      <c r="C127" s="22" t="s">
        <v>117</v>
      </c>
      <c r="D127" s="31">
        <f>'по 6-10'!D126+'по 0,4'!D123</f>
        <v>0</v>
      </c>
      <c r="E127" s="31">
        <f>'по 6-10'!E126+'по 0,4'!E123</f>
        <v>0</v>
      </c>
      <c r="F127" s="31">
        <f>'по 6-10'!F126+'по 0,4'!F123</f>
        <v>0</v>
      </c>
      <c r="G127" s="31">
        <f>'по 6-10'!G126+'по 0,4'!G123</f>
        <v>0</v>
      </c>
      <c r="H127" s="29">
        <v>0</v>
      </c>
      <c r="I127" s="29">
        <v>0</v>
      </c>
      <c r="J127" s="31">
        <f>'по 6-10'!J126+'по 0,4'!J123</f>
        <v>0</v>
      </c>
      <c r="K127" s="31">
        <f>'по 6-10'!K126+'по 0,4'!K123</f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</row>
    <row r="128" spans="1:17" ht="12.75" customHeight="1" x14ac:dyDescent="0.2">
      <c r="A128" s="18"/>
      <c r="B128" s="18"/>
      <c r="C128" s="21" t="s">
        <v>118</v>
      </c>
      <c r="D128" s="31">
        <f>'по 6-10'!D127+'по 0,4'!D124</f>
        <v>6</v>
      </c>
      <c r="E128" s="31">
        <f>'по 6-10'!E127+'по 0,4'!E124</f>
        <v>18</v>
      </c>
      <c r="F128" s="31">
        <f>'по 6-10'!F127+'по 0,4'!F124</f>
        <v>1</v>
      </c>
      <c r="G128" s="31">
        <f>'по 6-10'!G127+'по 0,4'!G124</f>
        <v>5</v>
      </c>
      <c r="H128" s="29">
        <v>0</v>
      </c>
      <c r="I128" s="29">
        <v>0</v>
      </c>
      <c r="J128" s="31">
        <f>'по 6-10'!J127+'по 0,4'!J124</f>
        <v>0</v>
      </c>
      <c r="K128" s="31">
        <f>'по 6-10'!K127+'по 0,4'!K124</f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</row>
    <row r="129" spans="1:17" ht="12.75" customHeight="1" x14ac:dyDescent="0.2">
      <c r="A129" s="18"/>
      <c r="B129" s="18"/>
      <c r="C129" s="20" t="s">
        <v>30</v>
      </c>
      <c r="D129" s="29">
        <f>D117+D118+D119+D120+D121+D122+D123+D124+D125+D126+D127+D128</f>
        <v>106</v>
      </c>
      <c r="E129" s="29">
        <f t="shared" ref="E129:Q129" si="9">E117+E118+E119+E120+E121+E122+E123+E124+E125+E126+E127+E128</f>
        <v>2533.5</v>
      </c>
      <c r="F129" s="29">
        <f t="shared" si="9"/>
        <v>50</v>
      </c>
      <c r="G129" s="29">
        <f t="shared" si="9"/>
        <v>444</v>
      </c>
      <c r="H129" s="29">
        <f t="shared" si="9"/>
        <v>0</v>
      </c>
      <c r="I129" s="29">
        <f t="shared" si="9"/>
        <v>0</v>
      </c>
      <c r="J129" s="29">
        <f t="shared" si="9"/>
        <v>2</v>
      </c>
      <c r="K129" s="29">
        <f t="shared" si="9"/>
        <v>60</v>
      </c>
      <c r="L129" s="8">
        <f t="shared" si="9"/>
        <v>0</v>
      </c>
      <c r="M129" s="8">
        <f t="shared" si="9"/>
        <v>0</v>
      </c>
      <c r="N129" s="8">
        <f t="shared" si="9"/>
        <v>0</v>
      </c>
      <c r="O129" s="8">
        <f t="shared" si="9"/>
        <v>0</v>
      </c>
      <c r="P129" s="8">
        <f t="shared" si="9"/>
        <v>0</v>
      </c>
      <c r="Q129" s="8">
        <f t="shared" si="9"/>
        <v>0</v>
      </c>
    </row>
    <row r="130" spans="1:17" ht="25.5" customHeight="1" x14ac:dyDescent="0.2">
      <c r="A130" s="14"/>
      <c r="B130" s="15"/>
      <c r="C130" s="23" t="s">
        <v>119</v>
      </c>
      <c r="D130" s="36" t="e">
        <f>D30+D38+D52+D63+D70+D78+D91+D102+D115+D129</f>
        <v>#REF!</v>
      </c>
      <c r="E130" s="36" t="e">
        <f t="shared" ref="E130:Q130" si="10">E30+E38+E52+E63+E70+E78+E91+E102+E115+E129</f>
        <v>#REF!</v>
      </c>
      <c r="F130" s="36" t="e">
        <f t="shared" si="10"/>
        <v>#REF!</v>
      </c>
      <c r="G130" s="36" t="e">
        <f t="shared" si="10"/>
        <v>#REF!</v>
      </c>
      <c r="H130" s="36">
        <f t="shared" si="10"/>
        <v>14</v>
      </c>
      <c r="I130" s="36">
        <f t="shared" si="10"/>
        <v>1147.8</v>
      </c>
      <c r="J130" s="36">
        <f t="shared" si="10"/>
        <v>87</v>
      </c>
      <c r="K130" s="36">
        <f t="shared" si="10"/>
        <v>6585</v>
      </c>
      <c r="L130" s="9">
        <f t="shared" si="10"/>
        <v>0</v>
      </c>
      <c r="M130" s="9">
        <f t="shared" si="10"/>
        <v>0</v>
      </c>
      <c r="N130" s="9">
        <f t="shared" si="10"/>
        <v>0</v>
      </c>
      <c r="O130" s="9">
        <f t="shared" si="10"/>
        <v>0</v>
      </c>
      <c r="P130" s="9">
        <f t="shared" si="10"/>
        <v>0</v>
      </c>
      <c r="Q130" s="9">
        <f t="shared" si="10"/>
        <v>0</v>
      </c>
    </row>
    <row r="131" spans="1:17" x14ac:dyDescent="0.2">
      <c r="A131" s="10" t="s">
        <v>10</v>
      </c>
      <c r="B131" s="125" t="s">
        <v>11</v>
      </c>
      <c r="C131" s="126"/>
      <c r="D131" s="37" t="e">
        <f t="shared" ref="D131" si="11">SUM(D130:D130)</f>
        <v>#REF!</v>
      </c>
      <c r="E131" s="38" t="e">
        <f t="shared" ref="E131" si="12">SUM(E130:E130)</f>
        <v>#REF!</v>
      </c>
      <c r="F131" s="37" t="e">
        <f t="shared" ref="F131:Q131" si="13">SUM(F130:F130)</f>
        <v>#REF!</v>
      </c>
      <c r="G131" s="38" t="e">
        <f t="shared" si="13"/>
        <v>#REF!</v>
      </c>
      <c r="H131" s="37">
        <f t="shared" si="13"/>
        <v>14</v>
      </c>
      <c r="I131" s="38">
        <f t="shared" si="13"/>
        <v>1147.8</v>
      </c>
      <c r="J131" s="37">
        <f t="shared" si="13"/>
        <v>87</v>
      </c>
      <c r="K131" s="38">
        <f t="shared" si="13"/>
        <v>6585</v>
      </c>
      <c r="L131" s="11">
        <f t="shared" si="13"/>
        <v>0</v>
      </c>
      <c r="M131" s="12">
        <f t="shared" si="13"/>
        <v>0</v>
      </c>
      <c r="N131" s="11">
        <f t="shared" si="13"/>
        <v>0</v>
      </c>
      <c r="O131" s="12">
        <f t="shared" si="13"/>
        <v>0</v>
      </c>
      <c r="P131" s="11">
        <f t="shared" si="13"/>
        <v>0</v>
      </c>
      <c r="Q131" s="12">
        <f t="shared" si="13"/>
        <v>0</v>
      </c>
    </row>
    <row r="134" spans="1:17" x14ac:dyDescent="0.2">
      <c r="B134" t="s">
        <v>138</v>
      </c>
    </row>
    <row r="135" spans="1:17" x14ac:dyDescent="0.2">
      <c r="I135" s="30" t="s">
        <v>139</v>
      </c>
    </row>
    <row r="136" spans="1:17" ht="22.5" x14ac:dyDescent="0.2">
      <c r="F136" s="35"/>
      <c r="H136" s="39" t="s">
        <v>120</v>
      </c>
      <c r="I136" s="152" t="s">
        <v>121</v>
      </c>
      <c r="J136" s="152"/>
      <c r="K136" s="40">
        <v>15</v>
      </c>
    </row>
    <row r="137" spans="1:17" ht="22.5" x14ac:dyDescent="0.2">
      <c r="H137" s="39" t="s">
        <v>122</v>
      </c>
      <c r="I137" s="152" t="s">
        <v>121</v>
      </c>
      <c r="J137" s="152"/>
      <c r="K137" s="40">
        <v>15</v>
      </c>
    </row>
    <row r="138" spans="1:17" ht="22.5" x14ac:dyDescent="0.2">
      <c r="H138" s="39" t="s">
        <v>123</v>
      </c>
      <c r="I138" s="152" t="s">
        <v>124</v>
      </c>
      <c r="J138" s="152"/>
      <c r="K138" s="40">
        <v>5</v>
      </c>
    </row>
    <row r="139" spans="1:17" ht="22.5" x14ac:dyDescent="0.2">
      <c r="H139" s="41" t="s">
        <v>125</v>
      </c>
      <c r="I139" s="127" t="s">
        <v>126</v>
      </c>
      <c r="J139" s="128"/>
      <c r="K139" s="25">
        <v>50</v>
      </c>
    </row>
    <row r="140" spans="1:17" ht="22.5" customHeight="1" x14ac:dyDescent="0.2">
      <c r="H140" s="41" t="s">
        <v>127</v>
      </c>
      <c r="I140" s="127" t="s">
        <v>126</v>
      </c>
      <c r="J140" s="128"/>
      <c r="K140" s="42">
        <v>158</v>
      </c>
    </row>
    <row r="141" spans="1:17" ht="22.5" x14ac:dyDescent="0.2">
      <c r="H141" s="41" t="s">
        <v>128</v>
      </c>
      <c r="I141" s="127" t="s">
        <v>126</v>
      </c>
      <c r="J141" s="128"/>
      <c r="K141" s="27">
        <v>237</v>
      </c>
    </row>
    <row r="142" spans="1:17" ht="22.5" x14ac:dyDescent="0.2">
      <c r="H142" s="41" t="s">
        <v>129</v>
      </c>
      <c r="I142" s="127" t="s">
        <v>126</v>
      </c>
      <c r="J142" s="128"/>
      <c r="K142" s="27">
        <v>300</v>
      </c>
    </row>
    <row r="143" spans="1:17" ht="33.75" customHeight="1" x14ac:dyDescent="0.2">
      <c r="H143" s="41" t="s">
        <v>130</v>
      </c>
      <c r="I143" s="127" t="s">
        <v>131</v>
      </c>
      <c r="J143" s="128"/>
      <c r="K143" s="27">
        <v>300</v>
      </c>
    </row>
    <row r="144" spans="1:17" ht="22.5" x14ac:dyDescent="0.2">
      <c r="H144" s="43" t="s">
        <v>142</v>
      </c>
      <c r="I144" s="129" t="s">
        <v>141</v>
      </c>
      <c r="J144" s="130"/>
      <c r="K144" s="44">
        <v>6</v>
      </c>
    </row>
    <row r="145" spans="8:11" ht="22.5" x14ac:dyDescent="0.2">
      <c r="H145" s="26" t="s">
        <v>132</v>
      </c>
      <c r="I145" s="45" t="s">
        <v>133</v>
      </c>
      <c r="J145" s="45"/>
      <c r="K145" s="27">
        <v>5.6</v>
      </c>
    </row>
    <row r="146" spans="8:11" ht="22.5" x14ac:dyDescent="0.2">
      <c r="H146" s="26" t="s">
        <v>134</v>
      </c>
      <c r="I146" s="45" t="s">
        <v>133</v>
      </c>
      <c r="J146" s="45"/>
      <c r="K146" s="27">
        <v>5.6</v>
      </c>
    </row>
    <row r="147" spans="8:11" ht="22.5" x14ac:dyDescent="0.2">
      <c r="H147" s="26" t="s">
        <v>135</v>
      </c>
      <c r="I147" s="45" t="s">
        <v>133</v>
      </c>
      <c r="J147" s="45"/>
      <c r="K147" s="27">
        <v>5.6</v>
      </c>
    </row>
    <row r="148" spans="8:11" ht="22.5" x14ac:dyDescent="0.2">
      <c r="H148" s="26" t="s">
        <v>144</v>
      </c>
      <c r="I148" s="151" t="s">
        <v>143</v>
      </c>
      <c r="J148" s="151"/>
      <c r="K148" s="27">
        <v>15</v>
      </c>
    </row>
    <row r="149" spans="8:11" ht="22.5" x14ac:dyDescent="0.2">
      <c r="H149" s="26" t="s">
        <v>145</v>
      </c>
      <c r="I149" s="151" t="s">
        <v>143</v>
      </c>
      <c r="J149" s="151"/>
      <c r="K149" s="27">
        <v>30</v>
      </c>
    </row>
  </sheetData>
  <autoFilter ref="C21:C131"/>
  <customSheetViews>
    <customSheetView guid="{D735A0E3-67D4-4A47-94B7-B543B7FA080E}" scale="85" showAutoFilter="1" state="hidden" topLeftCell="B84">
      <selection activeCell="E109" sqref="E109"/>
      <pageMargins left="0.75" right="0.75" top="1" bottom="1" header="0.5" footer="0.5"/>
      <pageSetup paperSize="9" scale="90" orientation="landscape" r:id="rId1"/>
      <headerFooter alignWithMargins="0"/>
      <autoFilter ref="C21:C131"/>
    </customSheetView>
    <customSheetView guid="{7FDDDD5D-ED8E-47A5-AFBE-0056D605C291}" scale="85" showAutoFilter="1" state="hidden" topLeftCell="B84">
      <selection activeCell="E109" sqref="E109"/>
      <pageMargins left="0.75" right="0.75" top="1" bottom="1" header="0.5" footer="0.5"/>
      <pageSetup paperSize="9" scale="90" orientation="landscape" r:id="rId2"/>
      <headerFooter alignWithMargins="0"/>
      <autoFilter ref="C21:C131"/>
    </customSheetView>
    <customSheetView guid="{A743F9C7-8B89-4E8F-B91F-1FFB859064F2}" scale="85" showAutoFilter="1" state="hidden" topLeftCell="B84">
      <selection activeCell="E109" sqref="E109"/>
      <pageMargins left="0.75" right="0.75" top="1" bottom="1" header="0.5" footer="0.5"/>
      <pageSetup paperSize="9" scale="90" orientation="landscape" r:id="rId3"/>
      <headerFooter alignWithMargins="0"/>
      <autoFilter ref="C21:C131"/>
    </customSheetView>
  </customSheetViews>
  <mergeCells count="47">
    <mergeCell ref="D19:E19"/>
    <mergeCell ref="D20:E20"/>
    <mergeCell ref="C22:D22"/>
    <mergeCell ref="I148:J148"/>
    <mergeCell ref="I149:J149"/>
    <mergeCell ref="C31:D31"/>
    <mergeCell ref="C39:D39"/>
    <mergeCell ref="C53:D53"/>
    <mergeCell ref="C64:D64"/>
    <mergeCell ref="C71:D71"/>
    <mergeCell ref="I136:J136"/>
    <mergeCell ref="I137:J137"/>
    <mergeCell ref="I138:J138"/>
    <mergeCell ref="C79:D79"/>
    <mergeCell ref="C92:D92"/>
    <mergeCell ref="C103:D103"/>
    <mergeCell ref="N19:O19"/>
    <mergeCell ref="P19:Q19"/>
    <mergeCell ref="F20:G20"/>
    <mergeCell ref="H20:I20"/>
    <mergeCell ref="J20:K20"/>
    <mergeCell ref="L20:M20"/>
    <mergeCell ref="N20:O20"/>
    <mergeCell ref="P20:Q20"/>
    <mergeCell ref="F19:G19"/>
    <mergeCell ref="H19:I19"/>
    <mergeCell ref="J19:K19"/>
    <mergeCell ref="L19:M19"/>
    <mergeCell ref="B14:M14"/>
    <mergeCell ref="B10:M10"/>
    <mergeCell ref="B11:M11"/>
    <mergeCell ref="B13:M13"/>
    <mergeCell ref="B15:M15"/>
    <mergeCell ref="I7:L7"/>
    <mergeCell ref="I1:L1"/>
    <mergeCell ref="I2:L2"/>
    <mergeCell ref="I3:L3"/>
    <mergeCell ref="I5:L5"/>
    <mergeCell ref="I6:L6"/>
    <mergeCell ref="C116:D116"/>
    <mergeCell ref="B131:C131"/>
    <mergeCell ref="I143:J143"/>
    <mergeCell ref="I144:J144"/>
    <mergeCell ref="I139:J139"/>
    <mergeCell ref="I140:J140"/>
    <mergeCell ref="I141:J141"/>
    <mergeCell ref="I142:J142"/>
  </mergeCells>
  <pageMargins left="0.75" right="0.75" top="1" bottom="1" header="0.5" footer="0.5"/>
  <pageSetup paperSize="9" scale="90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2"/>
  <sheetViews>
    <sheetView tabSelected="1" topLeftCell="A205" workbookViewId="0">
      <selection activeCell="H154" sqref="H154"/>
    </sheetView>
  </sheetViews>
  <sheetFormatPr defaultRowHeight="12.75" x14ac:dyDescent="0.2"/>
  <cols>
    <col min="1" max="1" width="5.42578125" customWidth="1"/>
    <col min="2" max="2" width="19.85546875" customWidth="1"/>
    <col min="3" max="3" width="26.140625" customWidth="1"/>
    <col min="4" max="4" width="13.28515625" style="30" customWidth="1"/>
    <col min="5" max="5" width="11.5703125" style="30" customWidth="1"/>
    <col min="6" max="6" width="11.140625" style="30" customWidth="1"/>
    <col min="7" max="7" width="11.7109375" style="30" customWidth="1"/>
    <col min="8" max="8" width="12" style="30" customWidth="1"/>
    <col min="9" max="10" width="11.140625" style="30" customWidth="1"/>
    <col min="11" max="11" width="12.85546875" style="30" customWidth="1"/>
    <col min="12" max="12" width="10.85546875" customWidth="1"/>
    <col min="13" max="14" width="11.5703125" customWidth="1"/>
    <col min="15" max="15" width="12" customWidth="1"/>
    <col min="16" max="16" width="13" customWidth="1"/>
    <col min="17" max="17" width="12.7109375" customWidth="1"/>
  </cols>
  <sheetData>
    <row r="1" spans="2:15" ht="15.75" x14ac:dyDescent="0.25">
      <c r="I1" s="85"/>
      <c r="J1" s="85"/>
      <c r="K1" s="85"/>
      <c r="L1" s="85"/>
      <c r="M1" s="17" t="s">
        <v>16</v>
      </c>
      <c r="N1" s="17"/>
    </row>
    <row r="2" spans="2:15" ht="15.75" x14ac:dyDescent="0.25">
      <c r="B2" t="s">
        <v>0</v>
      </c>
      <c r="I2" s="85"/>
      <c r="J2" s="85"/>
      <c r="K2" s="85"/>
      <c r="L2" s="85"/>
      <c r="M2" s="17" t="s">
        <v>12</v>
      </c>
      <c r="N2" s="17"/>
      <c r="O2" s="17"/>
    </row>
    <row r="3" spans="2:15" ht="15.75" x14ac:dyDescent="0.25">
      <c r="I3" s="85"/>
      <c r="J3" s="85"/>
      <c r="K3" s="85"/>
      <c r="L3" s="85"/>
      <c r="M3" s="17" t="s">
        <v>13</v>
      </c>
      <c r="N3" s="17"/>
      <c r="O3" s="17"/>
    </row>
    <row r="4" spans="2:15" ht="15.75" x14ac:dyDescent="0.25">
      <c r="I4" s="32"/>
      <c r="J4" s="32"/>
      <c r="K4" s="32"/>
      <c r="L4" s="85"/>
      <c r="M4" s="17" t="s">
        <v>14</v>
      </c>
      <c r="N4" s="17"/>
      <c r="O4" s="17"/>
    </row>
    <row r="5" spans="2:15" ht="15.75" x14ac:dyDescent="0.25">
      <c r="I5" s="85"/>
      <c r="J5" s="85"/>
      <c r="K5" s="85"/>
      <c r="L5" s="85"/>
      <c r="M5" s="17" t="s">
        <v>15</v>
      </c>
      <c r="N5" s="17"/>
      <c r="O5" s="17"/>
    </row>
    <row r="6" spans="2:15" ht="15.75" x14ac:dyDescent="0.25">
      <c r="I6" s="85"/>
      <c r="J6" s="85"/>
      <c r="K6" s="85"/>
      <c r="L6" s="85"/>
      <c r="O6" s="17"/>
    </row>
    <row r="7" spans="2:15" ht="15.75" x14ac:dyDescent="0.25">
      <c r="I7" s="85"/>
      <c r="J7" s="85"/>
      <c r="K7" s="85"/>
      <c r="L7" s="85"/>
    </row>
    <row r="8" spans="2:15" ht="15.75" x14ac:dyDescent="0.25">
      <c r="I8" s="32"/>
      <c r="J8" s="32"/>
      <c r="K8" s="32"/>
    </row>
    <row r="9" spans="2:15" ht="12.75" customHeight="1" x14ac:dyDescent="0.2"/>
    <row r="10" spans="2:15" ht="12.75" customHeight="1" x14ac:dyDescent="0.2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2:15" ht="15.75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2:15" ht="15.75" x14ac:dyDescent="0.25">
      <c r="B12" s="83"/>
      <c r="C12" s="83"/>
      <c r="D12" s="33"/>
      <c r="E12" s="33"/>
      <c r="F12" s="33"/>
      <c r="G12" s="33"/>
      <c r="H12" s="33"/>
      <c r="I12" s="33"/>
      <c r="J12" s="33"/>
      <c r="K12" s="34"/>
      <c r="L12" s="13"/>
      <c r="M12" s="13"/>
    </row>
    <row r="13" spans="2:15" ht="13.5" thickBot="1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2:15" ht="16.5" thickBot="1" x14ac:dyDescent="0.3">
      <c r="B14" s="117" t="s">
        <v>434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</row>
    <row r="15" spans="2:15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2:15" x14ac:dyDescent="0.2">
      <c r="B16" s="13"/>
      <c r="C16" s="13"/>
      <c r="D16" s="35"/>
      <c r="E16" s="35"/>
      <c r="F16" s="35"/>
      <c r="G16" s="35"/>
      <c r="H16" s="35"/>
      <c r="I16" s="35"/>
      <c r="J16" s="35"/>
      <c r="K16" s="35"/>
      <c r="L16" s="13"/>
      <c r="M16" s="13"/>
    </row>
    <row r="18" spans="1:17" ht="13.5" thickBot="1" x14ac:dyDescent="0.25"/>
    <row r="19" spans="1:17" ht="127.5" customHeight="1" thickTop="1" thickBot="1" x14ac:dyDescent="0.25">
      <c r="A19" s="2" t="s">
        <v>1</v>
      </c>
      <c r="B19" s="2" t="s">
        <v>2</v>
      </c>
      <c r="C19" s="3" t="s">
        <v>3</v>
      </c>
      <c r="D19" s="66" t="s">
        <v>17</v>
      </c>
      <c r="E19" s="66"/>
      <c r="F19" s="66" t="s">
        <v>4</v>
      </c>
      <c r="G19" s="66"/>
      <c r="H19" s="79" t="s">
        <v>5</v>
      </c>
      <c r="I19" s="80"/>
      <c r="J19" s="79" t="s">
        <v>6</v>
      </c>
      <c r="K19" s="80"/>
      <c r="L19" s="72" t="s">
        <v>18</v>
      </c>
      <c r="M19" s="73"/>
      <c r="N19" s="72" t="s">
        <v>19</v>
      </c>
      <c r="O19" s="73"/>
      <c r="P19" s="72" t="s">
        <v>20</v>
      </c>
      <c r="Q19" s="73"/>
    </row>
    <row r="20" spans="1:17" ht="13.5" thickTop="1" x14ac:dyDescent="0.2">
      <c r="A20" s="4">
        <v>1</v>
      </c>
      <c r="B20" s="5">
        <v>2</v>
      </c>
      <c r="C20" s="6">
        <v>3</v>
      </c>
      <c r="D20" s="67">
        <v>4</v>
      </c>
      <c r="E20" s="68"/>
      <c r="F20" s="74">
        <v>5</v>
      </c>
      <c r="G20" s="75"/>
      <c r="H20" s="76">
        <v>6</v>
      </c>
      <c r="I20" s="75"/>
      <c r="J20" s="76">
        <v>7</v>
      </c>
      <c r="K20" s="75"/>
      <c r="L20" s="77">
        <v>8</v>
      </c>
      <c r="M20" s="78"/>
      <c r="N20" s="77">
        <v>9</v>
      </c>
      <c r="O20" s="78"/>
      <c r="P20" s="77">
        <v>10</v>
      </c>
      <c r="Q20" s="78"/>
    </row>
    <row r="21" spans="1:17" ht="12.75" customHeight="1" x14ac:dyDescent="0.2">
      <c r="A21" s="7"/>
      <c r="B21" s="7"/>
      <c r="C21" s="7"/>
      <c r="D21" s="70" t="s">
        <v>7</v>
      </c>
      <c r="E21" s="70" t="s">
        <v>8</v>
      </c>
      <c r="F21" s="70" t="s">
        <v>7</v>
      </c>
      <c r="G21" s="70" t="s">
        <v>8</v>
      </c>
      <c r="H21" s="70" t="s">
        <v>7</v>
      </c>
      <c r="I21" s="70" t="s">
        <v>8</v>
      </c>
      <c r="J21" s="70" t="s">
        <v>7</v>
      </c>
      <c r="K21" s="70" t="s">
        <v>8</v>
      </c>
      <c r="L21" s="8" t="s">
        <v>7</v>
      </c>
      <c r="M21" s="8" t="s">
        <v>9</v>
      </c>
      <c r="N21" s="8" t="s">
        <v>7</v>
      </c>
      <c r="O21" s="8" t="s">
        <v>9</v>
      </c>
      <c r="P21" s="8" t="s">
        <v>7</v>
      </c>
      <c r="Q21" s="8" t="s">
        <v>9</v>
      </c>
    </row>
    <row r="22" spans="1:17" ht="28.5" customHeight="1" x14ac:dyDescent="0.25">
      <c r="A22" s="28" t="s">
        <v>136</v>
      </c>
      <c r="B22" s="28" t="s">
        <v>353</v>
      </c>
      <c r="C22" s="92" t="s">
        <v>146</v>
      </c>
      <c r="D22" s="93"/>
      <c r="E22" s="70"/>
      <c r="F22" s="70"/>
      <c r="G22" s="70"/>
      <c r="H22" s="70"/>
      <c r="I22" s="70"/>
      <c r="J22" s="70"/>
      <c r="K22" s="70"/>
      <c r="L22" s="8"/>
      <c r="M22" s="8"/>
      <c r="N22" s="8"/>
      <c r="O22" s="8"/>
      <c r="P22" s="8"/>
      <c r="Q22" s="8"/>
    </row>
    <row r="23" spans="1:17" ht="12" customHeight="1" x14ac:dyDescent="0.2">
      <c r="A23" s="18"/>
      <c r="B23" s="18"/>
      <c r="C23" s="18" t="s">
        <v>374</v>
      </c>
      <c r="D23" s="31">
        <f>'по 6-10'!D23+'по 0,4'!D20</f>
        <v>58</v>
      </c>
      <c r="E23" s="31">
        <f>'по 6-10'!E23+'по 0,4'!E20</f>
        <v>2037</v>
      </c>
      <c r="F23" s="31">
        <f>'по 6-10'!F23+'по 0,4'!F20</f>
        <v>32</v>
      </c>
      <c r="G23" s="31">
        <f>'по 6-10'!G23+'по 0,4'!G20</f>
        <v>734</v>
      </c>
      <c r="H23" s="31">
        <f>'по 6-10'!H23+'по 0,4'!H20</f>
        <v>0</v>
      </c>
      <c r="I23" s="31">
        <f>'по 6-10'!I23+'по 0,4'!I20</f>
        <v>0</v>
      </c>
      <c r="J23" s="31">
        <f>'по 6-10'!J23+'по 0,4'!J20</f>
        <v>2</v>
      </c>
      <c r="K23" s="31">
        <f>'по 6-10'!K23+'по 0,4'!K20</f>
        <v>255</v>
      </c>
      <c r="L23" s="31">
        <f>'[1]по 6-10'!L23+'[1]по 0,4'!L20</f>
        <v>0</v>
      </c>
      <c r="M23" s="31">
        <f>'[1]по 6-10'!M23+'[1]по 0,4'!M20</f>
        <v>0</v>
      </c>
      <c r="N23" s="31">
        <f>'[1]по 6-10'!N23+'[1]по 0,4'!N20</f>
        <v>0</v>
      </c>
      <c r="O23" s="31">
        <f>'[1]по 6-10'!O23+'[1]по 0,4'!O20</f>
        <v>0</v>
      </c>
      <c r="P23" s="31">
        <f>'[1]по 6-10'!P23+'[1]по 0,4'!P20</f>
        <v>0</v>
      </c>
      <c r="Q23" s="31">
        <f>'[1]по 6-10'!Q23+'[1]по 0,4'!Q20</f>
        <v>0</v>
      </c>
    </row>
    <row r="24" spans="1:17" ht="12" customHeight="1" x14ac:dyDescent="0.2">
      <c r="A24" s="18"/>
      <c r="C24" t="s">
        <v>402</v>
      </c>
      <c r="D24" s="31">
        <f>'по 6-10'!D24+'по 0,4'!D21</f>
        <v>64</v>
      </c>
      <c r="E24" s="31">
        <f>'по 6-10'!E24+'по 0,4'!E21</f>
        <v>3848.1</v>
      </c>
      <c r="F24" s="31">
        <f>'по 6-10'!F24+'по 0,4'!F21</f>
        <v>33</v>
      </c>
      <c r="G24" s="31">
        <f>'по 6-10'!G24+'по 0,4'!G21</f>
        <v>1472</v>
      </c>
      <c r="H24" s="31">
        <f>'по 6-10'!H24+'по 0,4'!H21</f>
        <v>0</v>
      </c>
      <c r="I24" s="31">
        <f>'по 6-10'!I24+'по 0,4'!I21</f>
        <v>0</v>
      </c>
      <c r="J24" s="31">
        <f>'по 6-10'!J24+'по 0,4'!J21</f>
        <v>1</v>
      </c>
      <c r="K24" s="31">
        <f>'по 6-10'!K24+'по 0,4'!K21</f>
        <v>100</v>
      </c>
      <c r="L24" s="31">
        <f>'[1]по 6-10'!L24+'[1]по 0,4'!L21</f>
        <v>0</v>
      </c>
      <c r="M24" s="31">
        <f>'[1]по 6-10'!M24+'[1]по 0,4'!M21</f>
        <v>0</v>
      </c>
      <c r="N24" s="31">
        <f>'[1]по 6-10'!N24+'[1]по 0,4'!N21</f>
        <v>0</v>
      </c>
      <c r="O24" s="31">
        <f>'[1]по 6-10'!O24+'[1]по 0,4'!O21</f>
        <v>0</v>
      </c>
      <c r="P24" s="31">
        <f>'[1]по 6-10'!P24+'[1]по 0,4'!P21</f>
        <v>0</v>
      </c>
      <c r="Q24" s="31">
        <f>'[1]по 6-10'!Q24+'[1]по 0,4'!Q21</f>
        <v>0</v>
      </c>
    </row>
    <row r="25" spans="1:17" ht="11.25" customHeight="1" x14ac:dyDescent="0.2">
      <c r="A25" s="18"/>
      <c r="B25" s="18"/>
      <c r="C25" s="18" t="s">
        <v>382</v>
      </c>
      <c r="D25" s="31">
        <f>'по 6-10'!D25+'по 0,4'!D22</f>
        <v>34</v>
      </c>
      <c r="E25" s="31">
        <f>'по 6-10'!E25+'по 0,4'!E22</f>
        <v>1912</v>
      </c>
      <c r="F25" s="31">
        <f>'по 6-10'!F25+'по 0,4'!F22</f>
        <v>19</v>
      </c>
      <c r="G25" s="31">
        <f>'по 6-10'!G25+'по 0,4'!G22</f>
        <v>1373</v>
      </c>
      <c r="H25" s="31">
        <f>'по 6-10'!H25+'по 0,4'!H22</f>
        <v>0</v>
      </c>
      <c r="I25" s="31">
        <f>'по 6-10'!I25+'по 0,4'!I22</f>
        <v>0</v>
      </c>
      <c r="J25" s="31">
        <f>'по 6-10'!J25+'по 0,4'!J22</f>
        <v>0</v>
      </c>
      <c r="K25" s="31">
        <f>'по 6-10'!K25+'по 0,4'!K22</f>
        <v>0</v>
      </c>
      <c r="L25" s="31">
        <f>'[1]по 6-10'!L25+'[1]по 0,4'!L22</f>
        <v>0</v>
      </c>
      <c r="M25" s="31">
        <f>'[1]по 6-10'!M25+'[1]по 0,4'!M22</f>
        <v>0</v>
      </c>
      <c r="N25" s="31">
        <f>'[1]по 6-10'!N25+'[1]по 0,4'!N22</f>
        <v>0</v>
      </c>
      <c r="O25" s="31">
        <f>'[1]по 6-10'!O25+'[1]по 0,4'!O22</f>
        <v>0</v>
      </c>
      <c r="P25" s="31">
        <f>'[1]по 6-10'!P25+'[1]по 0,4'!P22</f>
        <v>0</v>
      </c>
      <c r="Q25" s="31">
        <f>'[1]по 6-10'!Q25+'[1]по 0,4'!Q22</f>
        <v>0</v>
      </c>
    </row>
    <row r="26" spans="1:17" ht="11.25" customHeight="1" x14ac:dyDescent="0.2">
      <c r="A26" s="18"/>
      <c r="B26" s="18"/>
      <c r="C26" s="18" t="s">
        <v>378</v>
      </c>
      <c r="D26" s="31">
        <f>'по 6-10'!D26+'по 0,4'!D23</f>
        <v>41</v>
      </c>
      <c r="E26" s="31">
        <f>'по 6-10'!E26+'по 0,4'!E23</f>
        <v>1771</v>
      </c>
      <c r="F26" s="31">
        <f>'по 6-10'!F26+'по 0,4'!F23</f>
        <v>18</v>
      </c>
      <c r="G26" s="31">
        <f>'по 6-10'!G26+'по 0,4'!G23</f>
        <v>524</v>
      </c>
      <c r="H26" s="31">
        <f>'по 6-10'!H26+'по 0,4'!H23</f>
        <v>0</v>
      </c>
      <c r="I26" s="31">
        <f>'по 6-10'!I26+'по 0,4'!I23</f>
        <v>0</v>
      </c>
      <c r="J26" s="31">
        <f>'по 6-10'!J26+'по 0,4'!J23</f>
        <v>2</v>
      </c>
      <c r="K26" s="31">
        <f>'по 6-10'!K26+'по 0,4'!K23</f>
        <v>130</v>
      </c>
      <c r="L26" s="31">
        <f>'[1]по 6-10'!L26+'[1]по 0,4'!L23</f>
        <v>0</v>
      </c>
      <c r="M26" s="31">
        <f>'[1]по 6-10'!M26+'[1]по 0,4'!M23</f>
        <v>0</v>
      </c>
      <c r="N26" s="31">
        <f>'[1]по 6-10'!N26+'[1]по 0,4'!N23</f>
        <v>0</v>
      </c>
      <c r="O26" s="31">
        <f>'[1]по 6-10'!O26+'[1]по 0,4'!O23</f>
        <v>0</v>
      </c>
      <c r="P26" s="31">
        <f>'[1]по 6-10'!P26+'[1]по 0,4'!P23</f>
        <v>0</v>
      </c>
      <c r="Q26" s="31">
        <f>'[1]по 6-10'!Q26+'[1]по 0,4'!Q23</f>
        <v>0</v>
      </c>
    </row>
    <row r="27" spans="1:17" ht="12.75" customHeight="1" x14ac:dyDescent="0.2">
      <c r="A27" s="18"/>
      <c r="B27" s="18"/>
      <c r="C27" s="18" t="s">
        <v>385</v>
      </c>
      <c r="D27" s="31">
        <f>'по 6-10'!D27+'по 0,4'!D24</f>
        <v>1</v>
      </c>
      <c r="E27" s="31">
        <f>'по 6-10'!E27+'по 0,4'!E24</f>
        <v>40</v>
      </c>
      <c r="F27" s="31">
        <f>'по 6-10'!F27+'по 0,4'!F24</f>
        <v>0</v>
      </c>
      <c r="G27" s="31">
        <f>'по 6-10'!G27+'по 0,4'!G24</f>
        <v>0</v>
      </c>
      <c r="H27" s="31">
        <f>'по 6-10'!H27+'по 0,4'!H24</f>
        <v>0</v>
      </c>
      <c r="I27" s="31">
        <f>'по 6-10'!I27+'по 0,4'!I24</f>
        <v>0</v>
      </c>
      <c r="J27" s="31">
        <f>'по 6-10'!J27+'по 0,4'!J24</f>
        <v>0</v>
      </c>
      <c r="K27" s="31">
        <f>'по 6-10'!K27+'по 0,4'!K24</f>
        <v>0</v>
      </c>
      <c r="L27" s="31">
        <f>'[1]по 6-10'!L27+'[1]по 0,4'!L24</f>
        <v>0</v>
      </c>
      <c r="M27" s="31">
        <f>'[1]по 6-10'!M27+'[1]по 0,4'!M24</f>
        <v>0</v>
      </c>
      <c r="N27" s="31">
        <f>'[1]по 6-10'!N27+'[1]по 0,4'!N24</f>
        <v>0</v>
      </c>
      <c r="O27" s="31">
        <f>'[1]по 6-10'!O27+'[1]по 0,4'!O24</f>
        <v>0</v>
      </c>
      <c r="P27" s="31">
        <f>'[1]по 6-10'!P27+'[1]по 0,4'!P24</f>
        <v>0</v>
      </c>
      <c r="Q27" s="31">
        <f>'[1]по 6-10'!Q27+'[1]по 0,4'!Q24</f>
        <v>0</v>
      </c>
    </row>
    <row r="28" spans="1:17" ht="11.25" customHeight="1" x14ac:dyDescent="0.2">
      <c r="A28" s="18"/>
      <c r="B28" s="18"/>
      <c r="C28" s="18" t="s">
        <v>386</v>
      </c>
      <c r="D28" s="31">
        <f>'по 6-10'!D28+'по 0,4'!D25</f>
        <v>20</v>
      </c>
      <c r="E28" s="31">
        <f>'по 6-10'!E28+'по 0,4'!E25</f>
        <v>980</v>
      </c>
      <c r="F28" s="31">
        <f>'по 6-10'!F28+'по 0,4'!F25</f>
        <v>9</v>
      </c>
      <c r="G28" s="31">
        <f>'по 6-10'!G28+'по 0,4'!G25</f>
        <v>500</v>
      </c>
      <c r="H28" s="31">
        <f>'по 6-10'!H28+'по 0,4'!H25</f>
        <v>0</v>
      </c>
      <c r="I28" s="31">
        <f>'по 6-10'!I28+'по 0,4'!I25</f>
        <v>0</v>
      </c>
      <c r="J28" s="31">
        <f>'по 6-10'!J28+'по 0,4'!J25</f>
        <v>2</v>
      </c>
      <c r="K28" s="31">
        <f>'по 6-10'!K28+'по 0,4'!K25</f>
        <v>125</v>
      </c>
      <c r="L28" s="31">
        <f>'[1]по 6-10'!L28+'[1]по 0,4'!L25</f>
        <v>0</v>
      </c>
      <c r="M28" s="31">
        <f>'[1]по 6-10'!M28+'[1]по 0,4'!M25</f>
        <v>0</v>
      </c>
      <c r="N28" s="31">
        <f>'[1]по 6-10'!N28+'[1]по 0,4'!N25</f>
        <v>0</v>
      </c>
      <c r="O28" s="31">
        <f>'[1]по 6-10'!O28+'[1]по 0,4'!O25</f>
        <v>0</v>
      </c>
      <c r="P28" s="31">
        <f>'[1]по 6-10'!P28+'[1]по 0,4'!P25</f>
        <v>0</v>
      </c>
      <c r="Q28" s="31">
        <f>'[1]по 6-10'!Q28+'[1]по 0,4'!Q25</f>
        <v>0</v>
      </c>
    </row>
    <row r="29" spans="1:17" ht="16.5" customHeight="1" x14ac:dyDescent="0.2">
      <c r="A29" s="18"/>
      <c r="B29" s="18"/>
      <c r="C29" s="18" t="s">
        <v>379</v>
      </c>
      <c r="D29" s="31">
        <f>'по 6-10'!D29+'по 0,4'!D26</f>
        <v>143</v>
      </c>
      <c r="E29" s="31">
        <f>'по 6-10'!E29+'по 0,4'!E26</f>
        <v>5434</v>
      </c>
      <c r="F29" s="31">
        <f>'по 6-10'!F29+'по 0,4'!F26</f>
        <v>38</v>
      </c>
      <c r="G29" s="31">
        <f>'по 6-10'!G29+'по 0,4'!G26</f>
        <v>2244</v>
      </c>
      <c r="H29" s="31">
        <f>'по 6-10'!H29+'по 0,4'!H26</f>
        <v>1</v>
      </c>
      <c r="I29" s="31">
        <f>'по 6-10'!I29+'по 0,4'!I26</f>
        <v>360</v>
      </c>
      <c r="J29" s="31">
        <f>'по 6-10'!J29+'по 0,4'!J26</f>
        <v>6</v>
      </c>
      <c r="K29" s="31">
        <f>'по 6-10'!K29+'по 0,4'!K26</f>
        <v>1086</v>
      </c>
      <c r="L29" s="31">
        <f>'[1]по 6-10'!L29+'[1]по 0,4'!L26</f>
        <v>0</v>
      </c>
      <c r="M29" s="31">
        <f>'[1]по 6-10'!M29+'[1]по 0,4'!M26</f>
        <v>0</v>
      </c>
      <c r="N29" s="31">
        <f>'[1]по 6-10'!N29+'[1]по 0,4'!N26</f>
        <v>0</v>
      </c>
      <c r="O29" s="31">
        <f>'[1]по 6-10'!O29+'[1]по 0,4'!O26</f>
        <v>0</v>
      </c>
      <c r="P29" s="31">
        <f>'[1]по 6-10'!P29+'[1]по 0,4'!P26</f>
        <v>0</v>
      </c>
      <c r="Q29" s="31">
        <f>'[1]по 6-10'!Q29+'[1]по 0,4'!Q26</f>
        <v>0</v>
      </c>
    </row>
    <row r="30" spans="1:17" ht="12" customHeight="1" x14ac:dyDescent="0.2">
      <c r="A30" s="18"/>
      <c r="B30" s="18"/>
      <c r="C30" s="119" t="s">
        <v>425</v>
      </c>
      <c r="D30" s="31">
        <f>'по 6-10'!D30+'по 0,4'!D27</f>
        <v>8</v>
      </c>
      <c r="E30" s="31">
        <f>'по 6-10'!E30+'по 0,4'!E27</f>
        <v>308</v>
      </c>
      <c r="F30" s="31">
        <f>'по 6-10'!F30+'по 0,4'!F27</f>
        <v>3</v>
      </c>
      <c r="G30" s="31">
        <f>'по 6-10'!G30+'по 0,4'!G27</f>
        <v>85</v>
      </c>
      <c r="H30" s="31">
        <f>'по 6-10'!H30+'по 0,4'!H27</f>
        <v>0</v>
      </c>
      <c r="I30" s="31">
        <f>'по 6-10'!I30+'по 0,4'!I27</f>
        <v>0</v>
      </c>
      <c r="J30" s="31">
        <f>'по 6-10'!J30+'по 0,4'!J27</f>
        <v>0</v>
      </c>
      <c r="K30" s="31">
        <f>'по 6-10'!K30+'по 0,4'!K27</f>
        <v>0</v>
      </c>
      <c r="L30" s="31">
        <f>'[1]по 6-10'!L30+'[1]по 0,4'!L27</f>
        <v>0</v>
      </c>
      <c r="M30" s="31">
        <f>'[1]по 6-10'!M30+'[1]по 0,4'!M27</f>
        <v>0</v>
      </c>
      <c r="N30" s="31">
        <f>'[1]по 6-10'!N30+'[1]по 0,4'!N27</f>
        <v>0</v>
      </c>
      <c r="O30" s="31">
        <f>'[1]по 6-10'!O30+'[1]по 0,4'!O27</f>
        <v>0</v>
      </c>
      <c r="P30" s="31">
        <f>'[1]по 6-10'!P30+'[1]по 0,4'!P27</f>
        <v>0</v>
      </c>
      <c r="Q30" s="31">
        <f>'[1]по 6-10'!Q30+'[1]по 0,4'!Q27</f>
        <v>0</v>
      </c>
    </row>
    <row r="31" spans="1:17" ht="12.75" customHeight="1" x14ac:dyDescent="0.2">
      <c r="A31" s="18"/>
      <c r="B31" s="18"/>
      <c r="C31" s="18" t="s">
        <v>380</v>
      </c>
      <c r="D31" s="31">
        <f>'по 6-10'!D31+'по 0,4'!D28</f>
        <v>20</v>
      </c>
      <c r="E31" s="31">
        <f>'по 6-10'!E31+'по 0,4'!E28</f>
        <v>1029</v>
      </c>
      <c r="F31" s="31">
        <f>'по 6-10'!F31+'по 0,4'!F28</f>
        <v>6</v>
      </c>
      <c r="G31" s="31">
        <f>'по 6-10'!G31+'по 0,4'!G28</f>
        <v>307</v>
      </c>
      <c r="H31" s="31">
        <f>'по 6-10'!H31+'по 0,4'!H28</f>
        <v>0</v>
      </c>
      <c r="I31" s="31">
        <f>'по 6-10'!I31+'по 0,4'!I28</f>
        <v>0</v>
      </c>
      <c r="J31" s="31">
        <f>'по 6-10'!J31+'по 0,4'!J28</f>
        <v>4</v>
      </c>
      <c r="K31" s="31">
        <f>'по 6-10'!K31+'по 0,4'!K28</f>
        <v>590</v>
      </c>
      <c r="L31" s="31">
        <f>'[1]по 6-10'!L31+'[1]по 0,4'!L28</f>
        <v>0</v>
      </c>
      <c r="M31" s="31">
        <f>'[1]по 6-10'!M31+'[1]по 0,4'!M28</f>
        <v>0</v>
      </c>
      <c r="N31" s="31">
        <f>'[1]по 6-10'!N31+'[1]по 0,4'!N28</f>
        <v>0</v>
      </c>
      <c r="O31" s="31">
        <f>'[1]по 6-10'!O31+'[1]по 0,4'!O28</f>
        <v>0</v>
      </c>
      <c r="P31" s="31">
        <f>'[1]по 6-10'!P31+'[1]по 0,4'!P28</f>
        <v>0</v>
      </c>
      <c r="Q31" s="31">
        <f>'[1]по 6-10'!Q31+'[1]по 0,4'!Q28</f>
        <v>0</v>
      </c>
    </row>
    <row r="32" spans="1:17" ht="12.75" customHeight="1" x14ac:dyDescent="0.2">
      <c r="A32" s="18"/>
      <c r="B32" s="18"/>
      <c r="C32" s="18" t="s">
        <v>387</v>
      </c>
      <c r="D32" s="31">
        <f>'по 6-10'!D32+'по 0,4'!D29</f>
        <v>30</v>
      </c>
      <c r="E32" s="31">
        <f>'по 6-10'!E32+'по 0,4'!E29</f>
        <v>1411</v>
      </c>
      <c r="F32" s="31">
        <f>'по 6-10'!F32+'по 0,4'!F29</f>
        <v>16</v>
      </c>
      <c r="G32" s="31">
        <f>'по 6-10'!G32+'по 0,4'!G29</f>
        <v>464</v>
      </c>
      <c r="H32" s="31">
        <f>'по 6-10'!H32+'по 0,4'!H29</f>
        <v>0</v>
      </c>
      <c r="I32" s="31">
        <f>'по 6-10'!I32+'по 0,4'!I29</f>
        <v>0</v>
      </c>
      <c r="J32" s="31">
        <f>'по 6-10'!J32+'по 0,4'!J29</f>
        <v>3</v>
      </c>
      <c r="K32" s="31">
        <f>'по 6-10'!K32+'по 0,4'!K29</f>
        <v>240</v>
      </c>
      <c r="L32" s="31">
        <f>'[1]по 6-10'!L32+'[1]по 0,4'!L29</f>
        <v>0</v>
      </c>
      <c r="M32" s="31">
        <f>'[1]по 6-10'!M32+'[1]по 0,4'!M29</f>
        <v>0</v>
      </c>
      <c r="N32" s="31">
        <f>'[1]по 6-10'!N32+'[1]по 0,4'!N29</f>
        <v>0</v>
      </c>
      <c r="O32" s="31">
        <f>'[1]по 6-10'!O32+'[1]по 0,4'!O29</f>
        <v>0</v>
      </c>
      <c r="P32" s="31">
        <f>'[1]по 6-10'!P32+'[1]по 0,4'!P29</f>
        <v>0</v>
      </c>
      <c r="Q32" s="31">
        <f>'[1]по 6-10'!Q32+'[1]по 0,4'!Q29</f>
        <v>0</v>
      </c>
    </row>
    <row r="33" spans="1:17" ht="12.75" customHeight="1" x14ac:dyDescent="0.2">
      <c r="A33" s="18"/>
      <c r="B33" s="18"/>
      <c r="C33" s="18" t="s">
        <v>388</v>
      </c>
      <c r="D33" s="31">
        <f>'по 6-10'!D33+'по 0,4'!D30</f>
        <v>29</v>
      </c>
      <c r="E33" s="31">
        <f>'по 6-10'!E33+'по 0,4'!E30</f>
        <v>1042</v>
      </c>
      <c r="F33" s="31">
        <f>'по 6-10'!F33+'по 0,4'!F30</f>
        <v>15</v>
      </c>
      <c r="G33" s="31">
        <f>'по 6-10'!G33+'по 0,4'!G30</f>
        <v>495</v>
      </c>
      <c r="H33" s="31">
        <f>'по 6-10'!H33+'по 0,4'!H30</f>
        <v>0</v>
      </c>
      <c r="I33" s="31">
        <f>'по 6-10'!I33+'по 0,4'!I30</f>
        <v>0</v>
      </c>
      <c r="J33" s="31">
        <f>'по 6-10'!J33+'по 0,4'!J30</f>
        <v>3</v>
      </c>
      <c r="K33" s="31">
        <f>'по 6-10'!K33+'по 0,4'!K30</f>
        <v>335</v>
      </c>
      <c r="L33" s="31">
        <f>'[1]по 6-10'!L33+'[1]по 0,4'!L30</f>
        <v>0</v>
      </c>
      <c r="M33" s="31">
        <f>'[1]по 6-10'!M33+'[1]по 0,4'!M30</f>
        <v>0</v>
      </c>
      <c r="N33" s="31">
        <f>'[1]по 6-10'!N33+'[1]по 0,4'!N30</f>
        <v>0</v>
      </c>
      <c r="O33" s="31">
        <f>'[1]по 6-10'!O33+'[1]по 0,4'!O30</f>
        <v>0</v>
      </c>
      <c r="P33" s="31">
        <f>'[1]по 6-10'!P33+'[1]по 0,4'!P30</f>
        <v>0</v>
      </c>
      <c r="Q33" s="31">
        <f>'[1]по 6-10'!Q33+'[1]по 0,4'!Q30</f>
        <v>0</v>
      </c>
    </row>
    <row r="34" spans="1:17" ht="12.75" customHeight="1" x14ac:dyDescent="0.2">
      <c r="A34" s="18"/>
      <c r="B34" s="18"/>
      <c r="C34" s="18" t="s">
        <v>389</v>
      </c>
      <c r="D34" s="31">
        <f>'по 6-10'!D34+'по 0,4'!D31</f>
        <v>9</v>
      </c>
      <c r="E34" s="31">
        <f>'по 6-10'!E34+'по 0,4'!E31</f>
        <v>168</v>
      </c>
      <c r="F34" s="31">
        <f>'по 6-10'!F34+'по 0,4'!F31</f>
        <v>7</v>
      </c>
      <c r="G34" s="31">
        <f>'по 6-10'!G34+'по 0,4'!G31</f>
        <v>83</v>
      </c>
      <c r="H34" s="31">
        <f>'по 6-10'!H34+'по 0,4'!H31</f>
        <v>0</v>
      </c>
      <c r="I34" s="31">
        <f>'по 6-10'!I34+'по 0,4'!I31</f>
        <v>0</v>
      </c>
      <c r="J34" s="31">
        <f>'по 6-10'!J34+'по 0,4'!J31</f>
        <v>1</v>
      </c>
      <c r="K34" s="31">
        <f>'по 6-10'!K34+'по 0,4'!K31</f>
        <v>8</v>
      </c>
      <c r="L34" s="31">
        <f>'[1]по 6-10'!L34+'[1]по 0,4'!L31</f>
        <v>0</v>
      </c>
      <c r="M34" s="31">
        <f>'[1]по 6-10'!M34+'[1]по 0,4'!M31</f>
        <v>0</v>
      </c>
      <c r="N34" s="31">
        <f>'[1]по 6-10'!N34+'[1]по 0,4'!N31</f>
        <v>0</v>
      </c>
      <c r="O34" s="31">
        <f>'[1]по 6-10'!O34+'[1]по 0,4'!O31</f>
        <v>0</v>
      </c>
      <c r="P34" s="31">
        <f>'[1]по 6-10'!P34+'[1]по 0,4'!P31</f>
        <v>0</v>
      </c>
      <c r="Q34" s="31">
        <f>'[1]по 6-10'!Q34+'[1]по 0,4'!Q31</f>
        <v>0</v>
      </c>
    </row>
    <row r="35" spans="1:17" ht="12.75" customHeight="1" x14ac:dyDescent="0.2">
      <c r="A35" s="18"/>
      <c r="B35" s="18"/>
      <c r="C35" s="18" t="s">
        <v>390</v>
      </c>
      <c r="D35" s="31">
        <f>'по 6-10'!D35+'по 0,4'!D32</f>
        <v>8</v>
      </c>
      <c r="E35" s="31">
        <f>'по 6-10'!E35+'по 0,4'!E32</f>
        <v>233</v>
      </c>
      <c r="F35" s="31">
        <f>'по 6-10'!F35+'по 0,4'!F32</f>
        <v>3</v>
      </c>
      <c r="G35" s="31">
        <f>'по 6-10'!G35+'по 0,4'!G32</f>
        <v>79</v>
      </c>
      <c r="H35" s="31">
        <f>'по 6-10'!H35+'по 0,4'!H32</f>
        <v>0</v>
      </c>
      <c r="I35" s="31">
        <f>'по 6-10'!I35+'по 0,4'!I32</f>
        <v>0</v>
      </c>
      <c r="J35" s="31">
        <f>'по 6-10'!J35+'по 0,4'!J32</f>
        <v>1</v>
      </c>
      <c r="K35" s="31">
        <f>'по 6-10'!K35+'по 0,4'!K32</f>
        <v>5</v>
      </c>
      <c r="L35" s="31">
        <f>'[1]по 6-10'!L35+'[1]по 0,4'!L32</f>
        <v>0</v>
      </c>
      <c r="M35" s="31">
        <f>'[1]по 6-10'!M35+'[1]по 0,4'!M32</f>
        <v>0</v>
      </c>
      <c r="N35" s="31">
        <f>'[1]по 6-10'!N35+'[1]по 0,4'!N32</f>
        <v>0</v>
      </c>
      <c r="O35" s="31">
        <f>'[1]по 6-10'!O35+'[1]по 0,4'!O32</f>
        <v>0</v>
      </c>
      <c r="P35" s="31">
        <f>'[1]по 6-10'!P35+'[1]по 0,4'!P32</f>
        <v>0</v>
      </c>
      <c r="Q35" s="31">
        <f>'[1]по 6-10'!Q35+'[1]по 0,4'!Q32</f>
        <v>0</v>
      </c>
    </row>
    <row r="36" spans="1:17" ht="12.75" customHeight="1" x14ac:dyDescent="0.2">
      <c r="A36" s="18"/>
      <c r="B36" s="18"/>
      <c r="C36" s="18" t="s">
        <v>383</v>
      </c>
      <c r="D36" s="31">
        <f>'по 6-10'!D36+'по 0,4'!D33</f>
        <v>53</v>
      </c>
      <c r="E36" s="31">
        <f>'по 6-10'!E36+'по 0,4'!E33</f>
        <v>890</v>
      </c>
      <c r="F36" s="31">
        <f>'по 6-10'!F36+'по 0,4'!F33</f>
        <v>11</v>
      </c>
      <c r="G36" s="31">
        <f>'по 6-10'!G36+'по 0,4'!G33</f>
        <v>234.5</v>
      </c>
      <c r="H36" s="31">
        <f>'по 6-10'!H36+'по 0,4'!H33</f>
        <v>0</v>
      </c>
      <c r="I36" s="31">
        <f>'по 6-10'!I36+'по 0,4'!I33</f>
        <v>0</v>
      </c>
      <c r="J36" s="31">
        <f>'по 6-10'!J36+'по 0,4'!J33</f>
        <v>2</v>
      </c>
      <c r="K36" s="31">
        <f>'по 6-10'!K36+'по 0,4'!K33</f>
        <v>140</v>
      </c>
      <c r="L36" s="31">
        <f>'[1]по 6-10'!L36+'[1]по 0,4'!L33</f>
        <v>0</v>
      </c>
      <c r="M36" s="31">
        <f>'[1]по 6-10'!M36+'[1]по 0,4'!M33</f>
        <v>0</v>
      </c>
      <c r="N36" s="31">
        <f>'[1]по 6-10'!N36+'[1]по 0,4'!N33</f>
        <v>0</v>
      </c>
      <c r="O36" s="31">
        <f>'[1]по 6-10'!O36+'[1]по 0,4'!O33</f>
        <v>0</v>
      </c>
      <c r="P36" s="31">
        <f>'[1]по 6-10'!P36+'[1]по 0,4'!P33</f>
        <v>0</v>
      </c>
      <c r="Q36" s="31">
        <f>'[1]по 6-10'!Q36+'[1]по 0,4'!Q33</f>
        <v>0</v>
      </c>
    </row>
    <row r="37" spans="1:17" ht="12.75" customHeight="1" x14ac:dyDescent="0.2">
      <c r="A37" s="18"/>
      <c r="B37" s="18"/>
      <c r="C37" s="18" t="s">
        <v>391</v>
      </c>
      <c r="D37" s="31">
        <f>'по 6-10'!D37+'по 0,4'!D34</f>
        <v>15</v>
      </c>
      <c r="E37" s="31">
        <f>'по 6-10'!E37+'по 0,4'!E34</f>
        <v>160</v>
      </c>
      <c r="F37" s="31">
        <f>'по 6-10'!F37+'по 0,4'!F34</f>
        <v>10</v>
      </c>
      <c r="G37" s="31">
        <f>'по 6-10'!G37+'по 0,4'!G34</f>
        <v>82</v>
      </c>
      <c r="H37" s="31">
        <f>'по 6-10'!H37+'по 0,4'!H34</f>
        <v>0</v>
      </c>
      <c r="I37" s="31">
        <f>'по 6-10'!I37+'по 0,4'!I34</f>
        <v>0</v>
      </c>
      <c r="J37" s="31">
        <f>'по 6-10'!J37+'по 0,4'!J34</f>
        <v>0</v>
      </c>
      <c r="K37" s="31">
        <f>'по 6-10'!K37+'по 0,4'!K34</f>
        <v>0</v>
      </c>
      <c r="L37" s="31">
        <f>'[1]по 6-10'!L37+'[1]по 0,4'!L34</f>
        <v>0</v>
      </c>
      <c r="M37" s="31">
        <f>'[1]по 6-10'!M37+'[1]по 0,4'!M34</f>
        <v>0</v>
      </c>
      <c r="N37" s="31">
        <f>'[1]по 6-10'!N37+'[1]по 0,4'!N34</f>
        <v>0</v>
      </c>
      <c r="O37" s="31">
        <f>'[1]по 6-10'!O37+'[1]по 0,4'!O34</f>
        <v>0</v>
      </c>
      <c r="P37" s="31">
        <f>'[1]по 6-10'!P37+'[1]по 0,4'!P34</f>
        <v>0</v>
      </c>
      <c r="Q37" s="31">
        <f>'[1]по 6-10'!Q37+'[1]по 0,4'!Q34</f>
        <v>0</v>
      </c>
    </row>
    <row r="38" spans="1:17" ht="12.75" customHeight="1" x14ac:dyDescent="0.2">
      <c r="A38" s="18"/>
      <c r="B38" s="18"/>
      <c r="C38" s="18" t="s">
        <v>392</v>
      </c>
      <c r="D38" s="31">
        <f>'по 6-10'!D38+'по 0,4'!D35</f>
        <v>15</v>
      </c>
      <c r="E38" s="31">
        <f>'по 6-10'!E38+'по 0,4'!E35</f>
        <v>817</v>
      </c>
      <c r="F38" s="31">
        <f>'по 6-10'!F38+'по 0,4'!F35</f>
        <v>4</v>
      </c>
      <c r="G38" s="31">
        <f>'по 6-10'!G38+'по 0,4'!G35</f>
        <v>33</v>
      </c>
      <c r="H38" s="31">
        <f>'по 6-10'!H38+'по 0,4'!H35</f>
        <v>0</v>
      </c>
      <c r="I38" s="31">
        <f>'по 6-10'!I38+'по 0,4'!I35</f>
        <v>0</v>
      </c>
      <c r="J38" s="31">
        <f>'по 6-10'!J38+'по 0,4'!J35</f>
        <v>2</v>
      </c>
      <c r="K38" s="31">
        <f>'по 6-10'!K38+'по 0,4'!K35</f>
        <v>20</v>
      </c>
      <c r="L38" s="31">
        <f>'[1]по 6-10'!L38+'[1]по 0,4'!L35</f>
        <v>0</v>
      </c>
      <c r="M38" s="31">
        <f>'[1]по 6-10'!M38+'[1]по 0,4'!M35</f>
        <v>0</v>
      </c>
      <c r="N38" s="31">
        <f>'[1]по 6-10'!N38+'[1]по 0,4'!N35</f>
        <v>0</v>
      </c>
      <c r="O38" s="31">
        <f>'[1]по 6-10'!O38+'[1]по 0,4'!O35</f>
        <v>0</v>
      </c>
      <c r="P38" s="31">
        <f>'[1]по 6-10'!P38+'[1]по 0,4'!P35</f>
        <v>0</v>
      </c>
      <c r="Q38" s="31">
        <f>'[1]по 6-10'!Q38+'[1]по 0,4'!Q35</f>
        <v>0</v>
      </c>
    </row>
    <row r="39" spans="1:17" ht="12.75" customHeight="1" x14ac:dyDescent="0.2">
      <c r="A39" s="18"/>
      <c r="B39" s="18"/>
      <c r="C39" s="18" t="s">
        <v>393</v>
      </c>
      <c r="D39" s="31">
        <f>'по 6-10'!D39+'по 0,4'!D36</f>
        <v>50</v>
      </c>
      <c r="E39" s="31">
        <f>'по 6-10'!E39+'по 0,4'!E36</f>
        <v>518</v>
      </c>
      <c r="F39" s="31">
        <f>'по 6-10'!F39+'по 0,4'!F36</f>
        <v>17</v>
      </c>
      <c r="G39" s="31">
        <f>'по 6-10'!G39+'по 0,4'!G36</f>
        <v>209</v>
      </c>
      <c r="H39" s="31">
        <f>'по 6-10'!H39+'по 0,4'!H36</f>
        <v>0</v>
      </c>
      <c r="I39" s="31">
        <f>'по 6-10'!I39+'по 0,4'!I36</f>
        <v>0</v>
      </c>
      <c r="J39" s="31">
        <f>'по 6-10'!J39+'по 0,4'!J36</f>
        <v>1</v>
      </c>
      <c r="K39" s="31">
        <f>'по 6-10'!K39+'по 0,4'!K36</f>
        <v>60</v>
      </c>
      <c r="L39" s="31">
        <f>'[1]по 6-10'!L39+'[1]по 0,4'!L36</f>
        <v>0</v>
      </c>
      <c r="M39" s="31">
        <f>'[1]по 6-10'!M39+'[1]по 0,4'!M36</f>
        <v>0</v>
      </c>
      <c r="N39" s="31">
        <f>'[1]по 6-10'!N39+'[1]по 0,4'!N36</f>
        <v>0</v>
      </c>
      <c r="O39" s="31">
        <f>'[1]по 6-10'!O39+'[1]по 0,4'!O36</f>
        <v>0</v>
      </c>
      <c r="P39" s="31">
        <f>'[1]по 6-10'!P39+'[1]по 0,4'!P36</f>
        <v>0</v>
      </c>
      <c r="Q39" s="31">
        <f>'[1]по 6-10'!Q39+'[1]по 0,4'!Q36</f>
        <v>0</v>
      </c>
    </row>
    <row r="40" spans="1:17" ht="12.75" customHeight="1" x14ac:dyDescent="0.2">
      <c r="A40" s="18"/>
      <c r="B40" s="18"/>
      <c r="C40" s="18" t="s">
        <v>394</v>
      </c>
      <c r="D40" s="31">
        <f>'по 6-10'!D40+'по 0,4'!D37</f>
        <v>16</v>
      </c>
      <c r="E40" s="31">
        <f>'по 6-10'!E40+'по 0,4'!E37</f>
        <v>104</v>
      </c>
      <c r="F40" s="31">
        <f>'по 6-10'!F40+'по 0,4'!F37</f>
        <v>3</v>
      </c>
      <c r="G40" s="31">
        <f>'по 6-10'!G40+'по 0,4'!G37</f>
        <v>20</v>
      </c>
      <c r="H40" s="31">
        <f>'по 6-10'!H40+'по 0,4'!H37</f>
        <v>0</v>
      </c>
      <c r="I40" s="31">
        <f>'по 6-10'!I40+'по 0,4'!I37</f>
        <v>0</v>
      </c>
      <c r="J40" s="31">
        <f>'по 6-10'!J40+'по 0,4'!J37</f>
        <v>0</v>
      </c>
      <c r="K40" s="31">
        <f>'по 6-10'!K40+'по 0,4'!K37</f>
        <v>0</v>
      </c>
      <c r="L40" s="31">
        <f>'[1]по 6-10'!L40+'[1]по 0,4'!L37</f>
        <v>0</v>
      </c>
      <c r="M40" s="31">
        <f>'[1]по 6-10'!M40+'[1]по 0,4'!M37</f>
        <v>0</v>
      </c>
      <c r="N40" s="31">
        <f>'[1]по 6-10'!N40+'[1]по 0,4'!N37</f>
        <v>0</v>
      </c>
      <c r="O40" s="31">
        <f>'[1]по 6-10'!O40+'[1]по 0,4'!O37</f>
        <v>0</v>
      </c>
      <c r="P40" s="31">
        <f>'[1]по 6-10'!P40+'[1]по 0,4'!P37</f>
        <v>0</v>
      </c>
      <c r="Q40" s="31">
        <f>'[1]по 6-10'!Q40+'[1]по 0,4'!Q37</f>
        <v>0</v>
      </c>
    </row>
    <row r="41" spans="1:17" ht="12.75" customHeight="1" x14ac:dyDescent="0.2">
      <c r="A41" s="18"/>
      <c r="B41" s="18"/>
      <c r="C41" s="18" t="s">
        <v>376</v>
      </c>
      <c r="D41" s="31">
        <f>'по 6-10'!D41+'по 0,4'!D38</f>
        <v>29</v>
      </c>
      <c r="E41" s="31">
        <f>'по 6-10'!E41+'по 0,4'!E38</f>
        <v>362</v>
      </c>
      <c r="F41" s="31">
        <f>'по 6-10'!F41+'по 0,4'!F38</f>
        <v>7</v>
      </c>
      <c r="G41" s="31">
        <f>'по 6-10'!G41+'по 0,4'!G38</f>
        <v>228</v>
      </c>
      <c r="H41" s="31">
        <f>'по 6-10'!H41+'по 0,4'!H38</f>
        <v>0</v>
      </c>
      <c r="I41" s="31">
        <f>'по 6-10'!I41+'по 0,4'!I38</f>
        <v>0</v>
      </c>
      <c r="J41" s="31">
        <f>'по 6-10'!J41+'по 0,4'!J38</f>
        <v>1</v>
      </c>
      <c r="K41" s="31">
        <f>'по 6-10'!K41+'по 0,4'!K38</f>
        <v>15</v>
      </c>
      <c r="L41" s="31">
        <f>'[1]по 6-10'!L41+'[1]по 0,4'!L38</f>
        <v>0</v>
      </c>
      <c r="M41" s="31">
        <f>'[1]по 6-10'!M41+'[1]по 0,4'!M38</f>
        <v>0</v>
      </c>
      <c r="N41" s="31">
        <f>'[1]по 6-10'!N41+'[1]по 0,4'!N38</f>
        <v>0</v>
      </c>
      <c r="O41" s="31">
        <f>'[1]по 6-10'!O41+'[1]по 0,4'!O38</f>
        <v>0</v>
      </c>
      <c r="P41" s="31">
        <f>'[1]по 6-10'!P41+'[1]по 0,4'!P38</f>
        <v>0</v>
      </c>
      <c r="Q41" s="31">
        <f>'[1]по 6-10'!Q41+'[1]по 0,4'!Q38</f>
        <v>0</v>
      </c>
    </row>
    <row r="42" spans="1:17" ht="12.75" customHeight="1" x14ac:dyDescent="0.2">
      <c r="A42" s="18"/>
      <c r="B42" s="18"/>
      <c r="C42" s="18" t="s">
        <v>395</v>
      </c>
      <c r="D42" s="31">
        <f>'по 6-10'!D42+'по 0,4'!D39</f>
        <v>10</v>
      </c>
      <c r="E42" s="31">
        <f>'по 6-10'!E42+'по 0,4'!E39</f>
        <v>351</v>
      </c>
      <c r="F42" s="31">
        <f>'по 6-10'!F42+'по 0,4'!F39</f>
        <v>6</v>
      </c>
      <c r="G42" s="31">
        <f>'по 6-10'!G42+'по 0,4'!G39</f>
        <v>308</v>
      </c>
      <c r="H42" s="31">
        <f>'по 6-10'!H42+'по 0,4'!H39</f>
        <v>0</v>
      </c>
      <c r="I42" s="31">
        <f>'по 6-10'!I42+'по 0,4'!I39</f>
        <v>0</v>
      </c>
      <c r="J42" s="31">
        <f>'по 6-10'!J42+'по 0,4'!J39</f>
        <v>0</v>
      </c>
      <c r="K42" s="31">
        <f>'по 6-10'!K42+'по 0,4'!K39</f>
        <v>0</v>
      </c>
      <c r="L42" s="31">
        <f>'[1]по 6-10'!L42+'[1]по 0,4'!L39</f>
        <v>0</v>
      </c>
      <c r="M42" s="31">
        <f>'[1]по 6-10'!M42+'[1]по 0,4'!M39</f>
        <v>0</v>
      </c>
      <c r="N42" s="31">
        <f>'[1]по 6-10'!N42+'[1]по 0,4'!N39</f>
        <v>0</v>
      </c>
      <c r="O42" s="31">
        <f>'[1]по 6-10'!O42+'[1]по 0,4'!O39</f>
        <v>0</v>
      </c>
      <c r="P42" s="31">
        <f>'[1]по 6-10'!P42+'[1]по 0,4'!P39</f>
        <v>0</v>
      </c>
      <c r="Q42" s="31">
        <f>'[1]по 6-10'!Q42+'[1]по 0,4'!Q39</f>
        <v>0</v>
      </c>
    </row>
    <row r="43" spans="1:17" ht="12.75" customHeight="1" x14ac:dyDescent="0.2">
      <c r="A43" s="18"/>
      <c r="B43" s="18"/>
      <c r="C43" s="18" t="s">
        <v>396</v>
      </c>
      <c r="D43" s="31">
        <f>'по 6-10'!D43+'по 0,4'!D40</f>
        <v>25</v>
      </c>
      <c r="E43" s="31">
        <f>'по 6-10'!E43+'по 0,4'!E40</f>
        <v>370</v>
      </c>
      <c r="F43" s="31">
        <f>'по 6-10'!F43+'по 0,4'!F40</f>
        <v>13</v>
      </c>
      <c r="G43" s="31">
        <f>'по 6-10'!G43+'по 0,4'!G40</f>
        <v>326</v>
      </c>
      <c r="H43" s="31">
        <f>'по 6-10'!H43+'по 0,4'!H40</f>
        <v>0</v>
      </c>
      <c r="I43" s="31">
        <f>'по 6-10'!I43+'по 0,4'!I40</f>
        <v>0</v>
      </c>
      <c r="J43" s="31">
        <f>'по 6-10'!J43+'по 0,4'!J40</f>
        <v>0</v>
      </c>
      <c r="K43" s="31">
        <f>'по 6-10'!K43+'по 0,4'!K40</f>
        <v>0</v>
      </c>
      <c r="L43" s="31">
        <f>'[1]по 6-10'!L43+'[1]по 0,4'!L40</f>
        <v>0</v>
      </c>
      <c r="M43" s="31">
        <f>'[1]по 6-10'!M43+'[1]по 0,4'!M40</f>
        <v>0</v>
      </c>
      <c r="N43" s="31">
        <f>'[1]по 6-10'!N43+'[1]по 0,4'!N40</f>
        <v>0</v>
      </c>
      <c r="O43" s="31">
        <f>'[1]по 6-10'!O43+'[1]по 0,4'!O40</f>
        <v>0</v>
      </c>
      <c r="P43" s="31">
        <f>'[1]по 6-10'!P43+'[1]по 0,4'!P40</f>
        <v>0</v>
      </c>
      <c r="Q43" s="31">
        <f>'[1]по 6-10'!Q43+'[1]по 0,4'!Q40</f>
        <v>0</v>
      </c>
    </row>
    <row r="44" spans="1:17" ht="12.75" customHeight="1" x14ac:dyDescent="0.2">
      <c r="A44" s="18"/>
      <c r="B44" s="18"/>
      <c r="C44" s="18" t="s">
        <v>381</v>
      </c>
      <c r="D44" s="31">
        <f>'по 6-10'!D44+'по 0,4'!D41</f>
        <v>8</v>
      </c>
      <c r="E44" s="31">
        <f>'по 6-10'!E44+'по 0,4'!E41</f>
        <v>303</v>
      </c>
      <c r="F44" s="31">
        <f>'по 6-10'!F44+'по 0,4'!F41</f>
        <v>6</v>
      </c>
      <c r="G44" s="31">
        <f>'по 6-10'!G44+'по 0,4'!G41</f>
        <v>228</v>
      </c>
      <c r="H44" s="31">
        <f>'по 6-10'!H44+'по 0,4'!H41</f>
        <v>0</v>
      </c>
      <c r="I44" s="31">
        <f>'по 6-10'!I44+'по 0,4'!I41</f>
        <v>0</v>
      </c>
      <c r="J44" s="31">
        <f>'по 6-10'!J44+'по 0,4'!J41</f>
        <v>3</v>
      </c>
      <c r="K44" s="31">
        <f>'по 6-10'!K44+'по 0,4'!K41</f>
        <v>45</v>
      </c>
      <c r="L44" s="31">
        <f>'[1]по 6-10'!L44+'[1]по 0,4'!L41</f>
        <v>0</v>
      </c>
      <c r="M44" s="31">
        <f>'[1]по 6-10'!M44+'[1]по 0,4'!M41</f>
        <v>0</v>
      </c>
      <c r="N44" s="31">
        <f>'[1]по 6-10'!N44+'[1]по 0,4'!N41</f>
        <v>0</v>
      </c>
      <c r="O44" s="31">
        <f>'[1]по 6-10'!O44+'[1]по 0,4'!O41</f>
        <v>0</v>
      </c>
      <c r="P44" s="31">
        <f>'[1]по 6-10'!P44+'[1]по 0,4'!P41</f>
        <v>0</v>
      </c>
      <c r="Q44" s="31">
        <f>'[1]по 6-10'!Q44+'[1]по 0,4'!Q41</f>
        <v>0</v>
      </c>
    </row>
    <row r="45" spans="1:17" ht="12.75" customHeight="1" x14ac:dyDescent="0.2">
      <c r="A45" s="18"/>
      <c r="B45" s="18"/>
      <c r="C45" s="18" t="s">
        <v>397</v>
      </c>
      <c r="D45" s="31">
        <f>'по 6-10'!D45+'по 0,4'!D42</f>
        <v>0</v>
      </c>
      <c r="E45" s="31">
        <f>'по 6-10'!E45+'по 0,4'!E42</f>
        <v>0</v>
      </c>
      <c r="F45" s="31">
        <f>'по 6-10'!F45+'по 0,4'!F42</f>
        <v>0</v>
      </c>
      <c r="G45" s="31">
        <f>'по 6-10'!G45+'по 0,4'!G42</f>
        <v>0</v>
      </c>
      <c r="H45" s="31">
        <f>'по 6-10'!H45+'по 0,4'!H42</f>
        <v>0</v>
      </c>
      <c r="I45" s="31">
        <f>'по 6-10'!I45+'по 0,4'!I42</f>
        <v>0</v>
      </c>
      <c r="J45" s="31">
        <f>'по 6-10'!J45+'по 0,4'!J42</f>
        <v>0</v>
      </c>
      <c r="K45" s="31">
        <f>'по 6-10'!K45+'по 0,4'!K42</f>
        <v>0</v>
      </c>
      <c r="L45" s="31">
        <f>'[1]по 6-10'!L45+'[1]по 0,4'!L42</f>
        <v>0</v>
      </c>
      <c r="M45" s="31">
        <f>'[1]по 6-10'!M45+'[1]по 0,4'!M42</f>
        <v>0</v>
      </c>
      <c r="N45" s="31">
        <f>'[1]по 6-10'!N45+'[1]по 0,4'!N42</f>
        <v>0</v>
      </c>
      <c r="O45" s="31">
        <f>'[1]по 6-10'!O45+'[1]по 0,4'!O42</f>
        <v>0</v>
      </c>
      <c r="P45" s="31">
        <f>'[1]по 6-10'!P45+'[1]по 0,4'!P42</f>
        <v>0</v>
      </c>
      <c r="Q45" s="31">
        <f>'[1]по 6-10'!Q45+'[1]по 0,4'!Q42</f>
        <v>0</v>
      </c>
    </row>
    <row r="46" spans="1:17" ht="12.75" customHeight="1" x14ac:dyDescent="0.2">
      <c r="A46" s="18"/>
      <c r="B46" s="18"/>
      <c r="C46" s="18" t="s">
        <v>373</v>
      </c>
      <c r="D46" s="31">
        <f>'по 6-10'!D46+'по 0,4'!D43</f>
        <v>52</v>
      </c>
      <c r="E46" s="31">
        <f>'по 6-10'!E46+'по 0,4'!E43</f>
        <v>1771.4</v>
      </c>
      <c r="F46" s="31">
        <f>'по 6-10'!F46+'по 0,4'!F43</f>
        <v>16</v>
      </c>
      <c r="G46" s="31">
        <f>'по 6-10'!G46+'по 0,4'!G43</f>
        <v>190</v>
      </c>
      <c r="H46" s="31">
        <f>'по 6-10'!H46+'по 0,4'!H43</f>
        <v>0</v>
      </c>
      <c r="I46" s="31">
        <f>'по 6-10'!I46+'по 0,4'!I43</f>
        <v>0</v>
      </c>
      <c r="J46" s="31">
        <f>'по 6-10'!J46+'по 0,4'!J43</f>
        <v>2</v>
      </c>
      <c r="K46" s="31">
        <f>'по 6-10'!K46+'по 0,4'!K43</f>
        <v>90</v>
      </c>
      <c r="L46" s="31">
        <f>'[1]по 6-10'!L46+'[1]по 0,4'!L43</f>
        <v>0</v>
      </c>
      <c r="M46" s="31">
        <f>'[1]по 6-10'!M46+'[1]по 0,4'!M43</f>
        <v>0</v>
      </c>
      <c r="N46" s="31">
        <f>'[1]по 6-10'!N46+'[1]по 0,4'!N43</f>
        <v>0</v>
      </c>
      <c r="O46" s="31">
        <f>'[1]по 6-10'!O46+'[1]по 0,4'!O43</f>
        <v>0</v>
      </c>
      <c r="P46" s="31">
        <f>'[1]по 6-10'!P46+'[1]по 0,4'!P43</f>
        <v>0</v>
      </c>
      <c r="Q46" s="31">
        <f>'[1]по 6-10'!Q46+'[1]по 0,4'!Q43</f>
        <v>0</v>
      </c>
    </row>
    <row r="47" spans="1:17" ht="12.75" customHeight="1" x14ac:dyDescent="0.2">
      <c r="A47" s="18"/>
      <c r="B47" s="18"/>
      <c r="C47" s="18" t="s">
        <v>398</v>
      </c>
      <c r="D47" s="31">
        <f>'по 6-10'!D47+'по 0,4'!D44</f>
        <v>6</v>
      </c>
      <c r="E47" s="31">
        <f>'по 6-10'!E47+'по 0,4'!E44</f>
        <v>70</v>
      </c>
      <c r="F47" s="31">
        <f>'по 6-10'!F47+'по 0,4'!F44</f>
        <v>1</v>
      </c>
      <c r="G47" s="31">
        <f>'по 6-10'!G47+'по 0,4'!G44</f>
        <v>15</v>
      </c>
      <c r="H47" s="31">
        <f>'по 6-10'!H47+'по 0,4'!H44</f>
        <v>0</v>
      </c>
      <c r="I47" s="31">
        <f>'по 6-10'!I47+'по 0,4'!I44</f>
        <v>0</v>
      </c>
      <c r="J47" s="31">
        <f>'по 6-10'!J47+'по 0,4'!J44</f>
        <v>0</v>
      </c>
      <c r="K47" s="31">
        <f>'по 6-10'!K47+'по 0,4'!K44</f>
        <v>0</v>
      </c>
      <c r="L47" s="31">
        <f>'[1]по 6-10'!L47+'[1]по 0,4'!L44</f>
        <v>0</v>
      </c>
      <c r="M47" s="31">
        <f>'[1]по 6-10'!M47+'[1]по 0,4'!M44</f>
        <v>0</v>
      </c>
      <c r="N47" s="31">
        <f>'[1]по 6-10'!N47+'[1]по 0,4'!N44</f>
        <v>0</v>
      </c>
      <c r="O47" s="31">
        <f>'[1]по 6-10'!O47+'[1]по 0,4'!O44</f>
        <v>0</v>
      </c>
      <c r="P47" s="31">
        <f>'[1]по 6-10'!P47+'[1]по 0,4'!P44</f>
        <v>0</v>
      </c>
      <c r="Q47" s="31">
        <f>'[1]по 6-10'!Q47+'[1]по 0,4'!Q44</f>
        <v>0</v>
      </c>
    </row>
    <row r="48" spans="1:17" ht="12.75" customHeight="1" x14ac:dyDescent="0.2">
      <c r="A48" s="18"/>
      <c r="B48" s="18"/>
      <c r="C48" s="18" t="s">
        <v>399</v>
      </c>
      <c r="D48" s="31">
        <f>'по 6-10'!D48+'по 0,4'!D45</f>
        <v>70</v>
      </c>
      <c r="E48" s="31">
        <f>'по 6-10'!E48+'по 0,4'!E45</f>
        <v>1282</v>
      </c>
      <c r="F48" s="31">
        <f>'по 6-10'!F48+'по 0,4'!F45</f>
        <v>22</v>
      </c>
      <c r="G48" s="31">
        <f>'по 6-10'!G48+'по 0,4'!G45</f>
        <v>521</v>
      </c>
      <c r="H48" s="31">
        <f>'по 6-10'!H48+'по 0,4'!H45</f>
        <v>0</v>
      </c>
      <c r="I48" s="31">
        <f>'по 6-10'!I48+'по 0,4'!I45</f>
        <v>0</v>
      </c>
      <c r="J48" s="31">
        <f>'по 6-10'!J48+'по 0,4'!J45</f>
        <v>0</v>
      </c>
      <c r="K48" s="31">
        <f>'по 6-10'!K48+'по 0,4'!K45</f>
        <v>0</v>
      </c>
      <c r="L48" s="31">
        <f>'[1]по 6-10'!L48+'[1]по 0,4'!L45</f>
        <v>0</v>
      </c>
      <c r="M48" s="31">
        <f>'[1]по 6-10'!M48+'[1]по 0,4'!M45</f>
        <v>0</v>
      </c>
      <c r="N48" s="31">
        <f>'[1]по 6-10'!N48+'[1]по 0,4'!N45</f>
        <v>0</v>
      </c>
      <c r="O48" s="31">
        <f>'[1]по 6-10'!O48+'[1]по 0,4'!O45</f>
        <v>0</v>
      </c>
      <c r="P48" s="31">
        <f>'[1]по 6-10'!P48+'[1]по 0,4'!P45</f>
        <v>0</v>
      </c>
      <c r="Q48" s="31">
        <f>'[1]по 6-10'!Q48+'[1]по 0,4'!Q45</f>
        <v>0</v>
      </c>
    </row>
    <row r="49" spans="1:17" ht="12.75" customHeight="1" x14ac:dyDescent="0.2">
      <c r="A49" s="18"/>
      <c r="B49" s="18"/>
      <c r="C49" s="18" t="s">
        <v>377</v>
      </c>
      <c r="D49" s="31">
        <f>'по 6-10'!D49+'по 0,4'!D46</f>
        <v>67</v>
      </c>
      <c r="E49" s="31">
        <f>'по 6-10'!E49+'по 0,4'!E46</f>
        <v>2467</v>
      </c>
      <c r="F49" s="31">
        <f>'по 6-10'!F49+'по 0,4'!F46</f>
        <v>30</v>
      </c>
      <c r="G49" s="31">
        <f>'по 6-10'!G49+'по 0,4'!G46</f>
        <v>732</v>
      </c>
      <c r="H49" s="31">
        <f>'по 6-10'!H49+'по 0,4'!H46</f>
        <v>0</v>
      </c>
      <c r="I49" s="31">
        <f>'по 6-10'!I49+'по 0,4'!I46</f>
        <v>0</v>
      </c>
      <c r="J49" s="31">
        <f>'по 6-10'!J49+'по 0,4'!J46</f>
        <v>0</v>
      </c>
      <c r="K49" s="31">
        <f>'по 6-10'!K49+'по 0,4'!K46</f>
        <v>0</v>
      </c>
      <c r="L49" s="31">
        <f>'[1]по 6-10'!L49+'[1]по 0,4'!L46</f>
        <v>0</v>
      </c>
      <c r="M49" s="31">
        <f>'[1]по 6-10'!M49+'[1]по 0,4'!M46</f>
        <v>0</v>
      </c>
      <c r="N49" s="31">
        <f>'[1]по 6-10'!N49+'[1]по 0,4'!N46</f>
        <v>0</v>
      </c>
      <c r="O49" s="31">
        <f>'[1]по 6-10'!O49+'[1]по 0,4'!O46</f>
        <v>0</v>
      </c>
      <c r="P49" s="31">
        <f>'[1]по 6-10'!P49+'[1]по 0,4'!P46</f>
        <v>0</v>
      </c>
      <c r="Q49" s="31">
        <f>'[1]по 6-10'!Q49+'[1]по 0,4'!Q46</f>
        <v>0</v>
      </c>
    </row>
    <row r="50" spans="1:17" ht="12.75" customHeight="1" x14ac:dyDescent="0.2">
      <c r="A50" s="18"/>
      <c r="B50" s="18"/>
      <c r="C50" s="18" t="s">
        <v>147</v>
      </c>
      <c r="D50" s="31">
        <f>'по 6-10'!D50+'по 0,4'!D47</f>
        <v>2</v>
      </c>
      <c r="E50" s="31">
        <f>'по 6-10'!E50+'по 0,4'!E47</f>
        <v>324</v>
      </c>
      <c r="F50" s="31">
        <f>'по 6-10'!F50+'по 0,4'!F47</f>
        <v>1</v>
      </c>
      <c r="G50" s="31">
        <f>'по 6-10'!G50+'по 0,4'!G47</f>
        <v>15</v>
      </c>
      <c r="H50" s="31">
        <f>'по 6-10'!H50+'по 0,4'!H47</f>
        <v>0</v>
      </c>
      <c r="I50" s="31">
        <f>'по 6-10'!I50+'по 0,4'!I47</f>
        <v>0</v>
      </c>
      <c r="J50" s="31">
        <f>'по 6-10'!J50+'по 0,4'!J47</f>
        <v>0</v>
      </c>
      <c r="K50" s="31">
        <f>'по 6-10'!K50+'по 0,4'!K47</f>
        <v>0</v>
      </c>
      <c r="L50" s="31">
        <f>'[1]по 6-10'!L50+'[1]по 0,4'!L47</f>
        <v>0</v>
      </c>
      <c r="M50" s="31">
        <f>'[1]по 6-10'!M50+'[1]по 0,4'!M47</f>
        <v>0</v>
      </c>
      <c r="N50" s="31">
        <f>'[1]по 6-10'!N50+'[1]по 0,4'!N47</f>
        <v>0</v>
      </c>
      <c r="O50" s="31">
        <f>'[1]по 6-10'!O50+'[1]по 0,4'!O47</f>
        <v>0</v>
      </c>
      <c r="P50" s="31">
        <f>'[1]по 6-10'!P50+'[1]по 0,4'!P47</f>
        <v>0</v>
      </c>
      <c r="Q50" s="31">
        <f>'[1]по 6-10'!Q50+'[1]по 0,4'!Q47</f>
        <v>0</v>
      </c>
    </row>
    <row r="51" spans="1:17" ht="12.75" customHeight="1" x14ac:dyDescent="0.2">
      <c r="A51" s="18"/>
      <c r="B51" s="18"/>
      <c r="C51" s="18" t="s">
        <v>400</v>
      </c>
      <c r="D51" s="31">
        <f>'по 6-10'!D51+'по 0,4'!D48</f>
        <v>6</v>
      </c>
      <c r="E51" s="31">
        <f>'по 6-10'!E51+'по 0,4'!E48</f>
        <v>630</v>
      </c>
      <c r="F51" s="31">
        <f>'по 6-10'!F51+'по 0,4'!F48</f>
        <v>2</v>
      </c>
      <c r="G51" s="31">
        <f>'по 6-10'!G51+'по 0,4'!G48</f>
        <v>505</v>
      </c>
      <c r="H51" s="31">
        <f>'по 6-10'!H51+'по 0,4'!H48</f>
        <v>0</v>
      </c>
      <c r="I51" s="31">
        <f>'по 6-10'!I51+'по 0,4'!I48</f>
        <v>0</v>
      </c>
      <c r="J51" s="31">
        <f>'по 6-10'!J51+'по 0,4'!J48</f>
        <v>0</v>
      </c>
      <c r="K51" s="31">
        <f>'по 6-10'!K51+'по 0,4'!K48</f>
        <v>0</v>
      </c>
      <c r="L51" s="31">
        <f>'[1]по 6-10'!L51+'[1]по 0,4'!L48</f>
        <v>0</v>
      </c>
      <c r="M51" s="31">
        <f>'[1]по 6-10'!M51+'[1]по 0,4'!M48</f>
        <v>0</v>
      </c>
      <c r="N51" s="31">
        <f>'[1]по 6-10'!N51+'[1]по 0,4'!N48</f>
        <v>0</v>
      </c>
      <c r="O51" s="31">
        <f>'[1]по 6-10'!O51+'[1]по 0,4'!O48</f>
        <v>0</v>
      </c>
      <c r="P51" s="31">
        <f>'[1]по 6-10'!P51+'[1]по 0,4'!P48</f>
        <v>0</v>
      </c>
      <c r="Q51" s="31">
        <f>'[1]по 6-10'!Q51+'[1]по 0,4'!Q48</f>
        <v>0</v>
      </c>
    </row>
    <row r="52" spans="1:17" ht="12.75" customHeight="1" x14ac:dyDescent="0.2">
      <c r="A52" s="18"/>
      <c r="B52" s="18"/>
      <c r="C52" s="18" t="s">
        <v>401</v>
      </c>
      <c r="D52" s="31">
        <f>'по 6-10'!D52+'по 0,4'!D49</f>
        <v>30</v>
      </c>
      <c r="E52" s="31">
        <f>'по 6-10'!E52+'по 0,4'!E49</f>
        <v>533</v>
      </c>
      <c r="F52" s="31">
        <f>'по 6-10'!F52+'по 0,4'!F49</f>
        <v>13</v>
      </c>
      <c r="G52" s="31">
        <f>'по 6-10'!G52+'по 0,4'!G49</f>
        <v>211</v>
      </c>
      <c r="H52" s="31">
        <f>'по 6-10'!H52+'по 0,4'!H49</f>
        <v>0</v>
      </c>
      <c r="I52" s="31">
        <f>'по 6-10'!I52+'по 0,4'!I49</f>
        <v>0</v>
      </c>
      <c r="J52" s="31">
        <f>'по 6-10'!J52+'по 0,4'!J49</f>
        <v>2</v>
      </c>
      <c r="K52" s="31">
        <f>'по 6-10'!K52+'по 0,4'!K49</f>
        <v>100</v>
      </c>
      <c r="L52" s="31">
        <f>'[1]по 6-10'!L52+'[1]по 0,4'!L49</f>
        <v>0</v>
      </c>
      <c r="M52" s="31">
        <f>'[1]по 6-10'!M52+'[1]по 0,4'!M49</f>
        <v>0</v>
      </c>
      <c r="N52" s="31">
        <f>'[1]по 6-10'!N52+'[1]по 0,4'!N49</f>
        <v>0</v>
      </c>
      <c r="O52" s="31">
        <f>'[1]по 6-10'!O52+'[1]по 0,4'!O49</f>
        <v>0</v>
      </c>
      <c r="P52" s="31">
        <f>'[1]по 6-10'!P52+'[1]по 0,4'!P49</f>
        <v>0</v>
      </c>
      <c r="Q52" s="31">
        <f>'[1]по 6-10'!Q52+'[1]по 0,4'!Q49</f>
        <v>0</v>
      </c>
    </row>
    <row r="53" spans="1:17" ht="12.75" customHeight="1" x14ac:dyDescent="0.2">
      <c r="A53" s="18"/>
      <c r="B53" s="18"/>
      <c r="C53" s="119" t="s">
        <v>426</v>
      </c>
      <c r="D53" s="31">
        <f>'по 6-10'!D53+'по 0,4'!D50</f>
        <v>0</v>
      </c>
      <c r="E53" s="31">
        <f>'по 6-10'!E53+'по 0,4'!E50</f>
        <v>0</v>
      </c>
      <c r="F53" s="31">
        <f>'по 6-10'!F53+'по 0,4'!F50</f>
        <v>0</v>
      </c>
      <c r="G53" s="31">
        <f>'по 6-10'!G53+'по 0,4'!G50</f>
        <v>0</v>
      </c>
      <c r="H53" s="31">
        <f>'по 6-10'!H53+'по 0,4'!H50</f>
        <v>0</v>
      </c>
      <c r="I53" s="31">
        <f>'по 6-10'!I53+'по 0,4'!I50</f>
        <v>0</v>
      </c>
      <c r="J53" s="31">
        <f>'по 6-10'!J53+'по 0,4'!J50</f>
        <v>0</v>
      </c>
      <c r="K53" s="31">
        <f>'по 6-10'!K53+'по 0,4'!K50</f>
        <v>0</v>
      </c>
      <c r="L53" s="31">
        <f>'[1]по 6-10'!L53+'[1]по 0,4'!L50</f>
        <v>0</v>
      </c>
      <c r="M53" s="31">
        <f>'[1]по 6-10'!M53+'[1]по 0,4'!M50</f>
        <v>0</v>
      </c>
      <c r="N53" s="31">
        <f>'[1]по 6-10'!N53+'[1]по 0,4'!N50</f>
        <v>0</v>
      </c>
      <c r="O53" s="31">
        <f>'[1]по 6-10'!O53+'[1]по 0,4'!O50</f>
        <v>0</v>
      </c>
      <c r="P53" s="31">
        <f>'[1]по 6-10'!P53+'[1]по 0,4'!P50</f>
        <v>0</v>
      </c>
      <c r="Q53" s="31">
        <f>'[1]по 6-10'!Q53+'[1]по 0,4'!Q50</f>
        <v>0</v>
      </c>
    </row>
    <row r="54" spans="1:17" ht="12.75" customHeight="1" x14ac:dyDescent="0.2">
      <c r="A54" s="18"/>
      <c r="B54" s="18"/>
      <c r="C54" s="18" t="s">
        <v>403</v>
      </c>
      <c r="D54" s="31">
        <f>'по 6-10'!D54+'по 0,4'!D51</f>
        <v>11</v>
      </c>
      <c r="E54" s="31">
        <f>'по 6-10'!E54+'по 0,4'!E51</f>
        <v>491</v>
      </c>
      <c r="F54" s="31">
        <f>'по 6-10'!F54+'по 0,4'!F51</f>
        <v>8</v>
      </c>
      <c r="G54" s="31">
        <f>'по 6-10'!G54+'по 0,4'!G51</f>
        <v>81</v>
      </c>
      <c r="H54" s="31">
        <f>'по 6-10'!H54+'по 0,4'!H51</f>
        <v>0</v>
      </c>
      <c r="I54" s="31">
        <f>'по 6-10'!I54+'по 0,4'!I51</f>
        <v>0</v>
      </c>
      <c r="J54" s="31">
        <f>'по 6-10'!J54+'по 0,4'!J51</f>
        <v>0</v>
      </c>
      <c r="K54" s="31">
        <f>'по 6-10'!K54+'по 0,4'!K51</f>
        <v>0</v>
      </c>
      <c r="L54" s="31">
        <f>'[1]по 6-10'!L54+'[1]по 0,4'!L51</f>
        <v>0</v>
      </c>
      <c r="M54" s="31">
        <f>'[1]по 6-10'!M54+'[1]по 0,4'!M51</f>
        <v>0</v>
      </c>
      <c r="N54" s="31">
        <f>'[1]по 6-10'!N54+'[1]по 0,4'!N51</f>
        <v>0</v>
      </c>
      <c r="O54" s="31">
        <f>'[1]по 6-10'!O54+'[1]по 0,4'!O51</f>
        <v>0</v>
      </c>
      <c r="P54" s="31">
        <f>'[1]по 6-10'!P54+'[1]по 0,4'!P51</f>
        <v>0</v>
      </c>
      <c r="Q54" s="31">
        <f>'[1]по 6-10'!Q54+'[1]по 0,4'!Q51</f>
        <v>0</v>
      </c>
    </row>
    <row r="55" spans="1:17" ht="12.75" customHeight="1" x14ac:dyDescent="0.2">
      <c r="A55" s="18"/>
      <c r="B55" s="18"/>
      <c r="C55" s="18" t="s">
        <v>375</v>
      </c>
      <c r="D55" s="31">
        <f>'по 6-10'!D55+'по 0,4'!D52</f>
        <v>2</v>
      </c>
      <c r="E55" s="31">
        <f>'по 6-10'!E55+'по 0,4'!E52</f>
        <v>15</v>
      </c>
      <c r="F55" s="31">
        <f>'по 6-10'!F55+'по 0,4'!F52</f>
        <v>1</v>
      </c>
      <c r="G55" s="31">
        <f>'по 6-10'!G55+'по 0,4'!G52</f>
        <v>12</v>
      </c>
      <c r="H55" s="31">
        <f>'по 6-10'!H55+'по 0,4'!H52</f>
        <v>0</v>
      </c>
      <c r="I55" s="31">
        <f>'по 6-10'!I55+'по 0,4'!I52</f>
        <v>0</v>
      </c>
      <c r="J55" s="31">
        <f>'по 6-10'!J55+'по 0,4'!J52</f>
        <v>0</v>
      </c>
      <c r="K55" s="31">
        <f>'по 6-10'!K55+'по 0,4'!K52</f>
        <v>0</v>
      </c>
      <c r="L55" s="31">
        <f>'[1]по 6-10'!L55+'[1]по 0,4'!L52</f>
        <v>0</v>
      </c>
      <c r="M55" s="31">
        <f>'[1]по 6-10'!M55+'[1]по 0,4'!M52</f>
        <v>0</v>
      </c>
      <c r="N55" s="31">
        <f>'[1]по 6-10'!N55+'[1]по 0,4'!N52</f>
        <v>0</v>
      </c>
      <c r="O55" s="31">
        <f>'[1]по 6-10'!O55+'[1]по 0,4'!O52</f>
        <v>0</v>
      </c>
      <c r="P55" s="31">
        <f>'[1]по 6-10'!P55+'[1]по 0,4'!P52</f>
        <v>0</v>
      </c>
      <c r="Q55" s="31">
        <f>'[1]по 6-10'!Q55+'[1]по 0,4'!Q52</f>
        <v>0</v>
      </c>
    </row>
    <row r="56" spans="1:17" ht="12.75" customHeight="1" x14ac:dyDescent="0.2">
      <c r="A56" s="18"/>
      <c r="B56" s="18"/>
      <c r="C56" s="18" t="s">
        <v>384</v>
      </c>
      <c r="D56" s="31">
        <f>'по 6-10'!D56+'по 0,4'!D53</f>
        <v>4</v>
      </c>
      <c r="E56" s="31">
        <f>'по 6-10'!E56+'по 0,4'!E53</f>
        <v>26</v>
      </c>
      <c r="F56" s="31">
        <f>'по 6-10'!F56+'по 0,4'!F53</f>
        <v>2</v>
      </c>
      <c r="G56" s="31">
        <f>'по 6-10'!G56+'по 0,4'!G53</f>
        <v>20</v>
      </c>
      <c r="H56" s="31">
        <f>'по 6-10'!H56+'по 0,4'!H53</f>
        <v>0</v>
      </c>
      <c r="I56" s="31">
        <f>'по 6-10'!I56+'по 0,4'!I53</f>
        <v>0</v>
      </c>
      <c r="J56" s="31">
        <f>'по 6-10'!J56+'по 0,4'!J53</f>
        <v>0</v>
      </c>
      <c r="K56" s="31">
        <f>'по 6-10'!K56+'по 0,4'!K53</f>
        <v>0</v>
      </c>
      <c r="L56" s="31">
        <f>'[1]по 6-10'!L56+'[1]по 0,4'!L53</f>
        <v>0</v>
      </c>
      <c r="M56" s="31">
        <f>'[1]по 6-10'!M56+'[1]по 0,4'!M53</f>
        <v>0</v>
      </c>
      <c r="N56" s="31">
        <f>'[1]по 6-10'!N56+'[1]по 0,4'!N53</f>
        <v>0</v>
      </c>
      <c r="O56" s="31">
        <f>'[1]по 6-10'!O56+'[1]по 0,4'!O53</f>
        <v>0</v>
      </c>
      <c r="P56" s="31">
        <f>'[1]по 6-10'!P56+'[1]по 0,4'!P53</f>
        <v>0</v>
      </c>
      <c r="Q56" s="31">
        <f>'[1]по 6-10'!Q56+'[1]по 0,4'!Q53</f>
        <v>0</v>
      </c>
    </row>
    <row r="57" spans="1:17" ht="12.75" customHeight="1" x14ac:dyDescent="0.2">
      <c r="A57" s="18"/>
      <c r="B57" s="18"/>
      <c r="C57" s="18" t="s">
        <v>404</v>
      </c>
      <c r="D57" s="31">
        <f>'по 6-10'!D57+'по 0,4'!D54</f>
        <v>2</v>
      </c>
      <c r="E57" s="31">
        <f>'по 6-10'!E57+'по 0,4'!E54</f>
        <v>22</v>
      </c>
      <c r="F57" s="31">
        <f>'по 6-10'!F57+'по 0,4'!F54</f>
        <v>2</v>
      </c>
      <c r="G57" s="31">
        <f>'по 6-10'!G57+'по 0,4'!G54</f>
        <v>22</v>
      </c>
      <c r="H57" s="31">
        <f>'по 6-10'!H57+'по 0,4'!H54</f>
        <v>0</v>
      </c>
      <c r="I57" s="31">
        <f>'по 6-10'!I57+'по 0,4'!I54</f>
        <v>0</v>
      </c>
      <c r="J57" s="31">
        <f>'по 6-10'!J57+'по 0,4'!J54</f>
        <v>0</v>
      </c>
      <c r="K57" s="31">
        <f>'по 6-10'!K57+'по 0,4'!K54</f>
        <v>0</v>
      </c>
      <c r="L57" s="31">
        <f>'[1]по 6-10'!L57+'[1]по 0,4'!L54</f>
        <v>0</v>
      </c>
      <c r="M57" s="31">
        <f>'[1]по 6-10'!M57+'[1]по 0,4'!M54</f>
        <v>0</v>
      </c>
      <c r="N57" s="31">
        <f>'[1]по 6-10'!N57+'[1]по 0,4'!N54</f>
        <v>0</v>
      </c>
      <c r="O57" s="31">
        <f>'[1]по 6-10'!O57+'[1]по 0,4'!O54</f>
        <v>0</v>
      </c>
      <c r="P57" s="31">
        <f>'[1]по 6-10'!P57+'[1]по 0,4'!P54</f>
        <v>0</v>
      </c>
      <c r="Q57" s="31">
        <f>'[1]по 6-10'!Q57+'[1]по 0,4'!Q54</f>
        <v>0</v>
      </c>
    </row>
    <row r="58" spans="1:17" ht="12.75" customHeight="1" x14ac:dyDescent="0.2">
      <c r="A58" s="18"/>
      <c r="B58" s="18"/>
      <c r="C58" s="18" t="s">
        <v>405</v>
      </c>
      <c r="D58" s="31">
        <f>'по 6-10'!D58+'по 0,4'!D55</f>
        <v>13</v>
      </c>
      <c r="E58" s="31">
        <f>'по 6-10'!E58+'по 0,4'!E55</f>
        <v>113</v>
      </c>
      <c r="F58" s="31">
        <f>'по 6-10'!F58+'по 0,4'!F55</f>
        <v>9</v>
      </c>
      <c r="G58" s="31">
        <f>'по 6-10'!G58+'по 0,4'!G55</f>
        <v>84</v>
      </c>
      <c r="H58" s="31">
        <f>'по 6-10'!H58+'по 0,4'!H55</f>
        <v>0</v>
      </c>
      <c r="I58" s="31">
        <f>'по 6-10'!I58+'по 0,4'!I55</f>
        <v>0</v>
      </c>
      <c r="J58" s="31">
        <f>'по 6-10'!J58+'по 0,4'!J55</f>
        <v>0</v>
      </c>
      <c r="K58" s="31">
        <f>'по 6-10'!K58+'по 0,4'!K55</f>
        <v>0</v>
      </c>
      <c r="L58" s="31">
        <f>'[1]по 6-10'!L58+'[1]по 0,4'!L55</f>
        <v>0</v>
      </c>
      <c r="M58" s="31">
        <f>'[1]по 6-10'!M58+'[1]по 0,4'!M55</f>
        <v>0</v>
      </c>
      <c r="N58" s="31">
        <f>'[1]по 6-10'!N58+'[1]по 0,4'!N55</f>
        <v>0</v>
      </c>
      <c r="O58" s="31">
        <f>'[1]по 6-10'!O58+'[1]по 0,4'!O55</f>
        <v>0</v>
      </c>
      <c r="P58" s="31">
        <f>'[1]по 6-10'!P58+'[1]по 0,4'!P55</f>
        <v>0</v>
      </c>
      <c r="Q58" s="31">
        <f>'[1]по 6-10'!Q58+'[1]по 0,4'!Q55</f>
        <v>0</v>
      </c>
    </row>
    <row r="59" spans="1:17" ht="12.75" customHeight="1" x14ac:dyDescent="0.2">
      <c r="A59" s="18"/>
      <c r="B59" s="18"/>
      <c r="C59" s="18" t="s">
        <v>406</v>
      </c>
      <c r="D59" s="31">
        <f>'по 6-10'!D59+'по 0,4'!D56</f>
        <v>0</v>
      </c>
      <c r="E59" s="31">
        <f>'по 6-10'!E59+'по 0,4'!E56</f>
        <v>0</v>
      </c>
      <c r="F59" s="31">
        <f>'по 6-10'!F59+'по 0,4'!F56</f>
        <v>0</v>
      </c>
      <c r="G59" s="31">
        <f>'по 6-10'!G59+'по 0,4'!G56</f>
        <v>0</v>
      </c>
      <c r="H59" s="31">
        <f>'по 6-10'!H59+'по 0,4'!H56</f>
        <v>0</v>
      </c>
      <c r="I59" s="31">
        <f>'по 6-10'!I59+'по 0,4'!I56</f>
        <v>0</v>
      </c>
      <c r="J59" s="31">
        <f>'по 6-10'!J59+'по 0,4'!J56</f>
        <v>0</v>
      </c>
      <c r="K59" s="31">
        <f>'по 6-10'!K59+'по 0,4'!K56</f>
        <v>0</v>
      </c>
      <c r="L59" s="31">
        <f>'[1]по 6-10'!L59+'[1]по 0,4'!L56</f>
        <v>0</v>
      </c>
      <c r="M59" s="31">
        <f>'[1]по 6-10'!M59+'[1]по 0,4'!M56</f>
        <v>0</v>
      </c>
      <c r="N59" s="31">
        <f>'[1]по 6-10'!N59+'[1]по 0,4'!N56</f>
        <v>0</v>
      </c>
      <c r="O59" s="31">
        <f>'[1]по 6-10'!O59+'[1]по 0,4'!O56</f>
        <v>0</v>
      </c>
      <c r="P59" s="31">
        <f>'[1]по 6-10'!P59+'[1]по 0,4'!P56</f>
        <v>0</v>
      </c>
      <c r="Q59" s="31">
        <f>'[1]по 6-10'!Q59+'[1]по 0,4'!Q56</f>
        <v>0</v>
      </c>
    </row>
    <row r="60" spans="1:17" ht="12.75" customHeight="1" x14ac:dyDescent="0.2">
      <c r="A60" s="18"/>
      <c r="B60" s="18"/>
      <c r="C60" s="18" t="s">
        <v>407</v>
      </c>
      <c r="D60" s="31">
        <f>'по 6-10'!D60+'по 0,4'!D57</f>
        <v>4</v>
      </c>
      <c r="E60" s="31">
        <f>'по 6-10'!E60+'по 0,4'!E57</f>
        <v>109</v>
      </c>
      <c r="F60" s="31">
        <f>'по 6-10'!F60+'по 0,4'!F57</f>
        <v>3</v>
      </c>
      <c r="G60" s="31">
        <f>'по 6-10'!G60+'по 0,4'!G57</f>
        <v>18</v>
      </c>
      <c r="H60" s="31">
        <f>'по 6-10'!H60+'по 0,4'!H57</f>
        <v>0</v>
      </c>
      <c r="I60" s="31">
        <f>'по 6-10'!I60+'по 0,4'!I57</f>
        <v>0</v>
      </c>
      <c r="J60" s="31">
        <f>'по 6-10'!J60+'по 0,4'!J57</f>
        <v>2</v>
      </c>
      <c r="K60" s="31">
        <f>'по 6-10'!K60+'по 0,4'!K57</f>
        <v>54</v>
      </c>
      <c r="L60" s="31">
        <f>'[1]по 6-10'!L60+'[1]по 0,4'!L57</f>
        <v>0</v>
      </c>
      <c r="M60" s="31">
        <f>'[1]по 6-10'!M60+'[1]по 0,4'!M57</f>
        <v>0</v>
      </c>
      <c r="N60" s="31">
        <f>'[1]по 6-10'!N60+'[1]по 0,4'!N57</f>
        <v>0</v>
      </c>
      <c r="O60" s="31">
        <f>'[1]по 6-10'!O60+'[1]по 0,4'!O57</f>
        <v>0</v>
      </c>
      <c r="P60" s="31">
        <f>'[1]по 6-10'!P60+'[1]по 0,4'!P57</f>
        <v>0</v>
      </c>
      <c r="Q60" s="31">
        <f>'[1]по 6-10'!Q60+'[1]по 0,4'!Q57</f>
        <v>0</v>
      </c>
    </row>
    <row r="61" spans="1:17" ht="12.75" customHeight="1" x14ac:dyDescent="0.2">
      <c r="A61" s="18"/>
      <c r="B61" s="18"/>
      <c r="C61" s="18" t="s">
        <v>408</v>
      </c>
      <c r="D61" s="31">
        <f>'по 6-10'!D61+'по 0,4'!D58</f>
        <v>1</v>
      </c>
      <c r="E61" s="31">
        <f>'по 6-10'!E61+'по 0,4'!E58</f>
        <v>400</v>
      </c>
      <c r="F61" s="31">
        <f>'по 6-10'!F61+'по 0,4'!F58</f>
        <v>0</v>
      </c>
      <c r="G61" s="31">
        <f>'по 6-10'!G61+'по 0,4'!G58</f>
        <v>0</v>
      </c>
      <c r="H61" s="31">
        <f>'по 6-10'!H61+'по 0,4'!H58</f>
        <v>0</v>
      </c>
      <c r="I61" s="31">
        <f>'по 6-10'!I61+'по 0,4'!I58</f>
        <v>0</v>
      </c>
      <c r="J61" s="31">
        <f>'по 6-10'!J61+'по 0,4'!J58</f>
        <v>0</v>
      </c>
      <c r="K61" s="31">
        <f>'по 6-10'!K61+'по 0,4'!K58</f>
        <v>0</v>
      </c>
      <c r="L61" s="31">
        <f>'[1]по 6-10'!L61+'[1]по 0,4'!L58</f>
        <v>0</v>
      </c>
      <c r="M61" s="31">
        <f>'[1]по 6-10'!M61+'[1]по 0,4'!M58</f>
        <v>0</v>
      </c>
      <c r="N61" s="31">
        <f>'[1]по 6-10'!N61+'[1]по 0,4'!N58</f>
        <v>0</v>
      </c>
      <c r="O61" s="31">
        <f>'[1]по 6-10'!O61+'[1]по 0,4'!O58</f>
        <v>0</v>
      </c>
      <c r="P61" s="31">
        <f>'[1]по 6-10'!P61+'[1]по 0,4'!P58</f>
        <v>0</v>
      </c>
      <c r="Q61" s="31">
        <f>'[1]по 6-10'!Q61+'[1]по 0,4'!Q58</f>
        <v>0</v>
      </c>
    </row>
    <row r="62" spans="1:17" ht="12.75" customHeight="1" x14ac:dyDescent="0.2">
      <c r="A62" s="18"/>
      <c r="B62" s="18"/>
      <c r="C62" s="18" t="s">
        <v>409</v>
      </c>
      <c r="D62" s="31">
        <f>'по 6-10'!D62+'по 0,4'!D59</f>
        <v>0</v>
      </c>
      <c r="E62" s="31">
        <f>'по 6-10'!E62+'по 0,4'!E59</f>
        <v>0</v>
      </c>
      <c r="F62" s="31">
        <f>'по 6-10'!F62+'по 0,4'!F59</f>
        <v>0</v>
      </c>
      <c r="G62" s="31">
        <f>'по 6-10'!G62+'по 0,4'!G59</f>
        <v>0</v>
      </c>
      <c r="H62" s="31">
        <f>'по 6-10'!H62+'по 0,4'!H59</f>
        <v>0</v>
      </c>
      <c r="I62" s="31">
        <f>'по 6-10'!I62+'по 0,4'!I59</f>
        <v>0</v>
      </c>
      <c r="J62" s="31">
        <f>'по 6-10'!J62+'по 0,4'!J59</f>
        <v>0</v>
      </c>
      <c r="K62" s="31">
        <f>'по 6-10'!K62+'по 0,4'!K59</f>
        <v>0</v>
      </c>
      <c r="L62" s="31">
        <f>'[1]по 6-10'!L62+'[1]по 0,4'!L59</f>
        <v>0</v>
      </c>
      <c r="M62" s="31">
        <f>'[1]по 6-10'!M62+'[1]по 0,4'!M59</f>
        <v>0</v>
      </c>
      <c r="N62" s="31">
        <f>'[1]по 6-10'!N62+'[1]по 0,4'!N59</f>
        <v>0</v>
      </c>
      <c r="O62" s="31">
        <f>'[1]по 6-10'!O62+'[1]по 0,4'!O59</f>
        <v>0</v>
      </c>
      <c r="P62" s="31">
        <f>'[1]по 6-10'!P62+'[1]по 0,4'!P59</f>
        <v>0</v>
      </c>
      <c r="Q62" s="31">
        <f>'[1]по 6-10'!Q62+'[1]по 0,4'!Q59</f>
        <v>0</v>
      </c>
    </row>
    <row r="63" spans="1:17" ht="12.75" customHeight="1" x14ac:dyDescent="0.2">
      <c r="A63" s="18"/>
      <c r="B63" s="18"/>
      <c r="C63" s="18" t="s">
        <v>410</v>
      </c>
      <c r="D63" s="31">
        <f>'по 6-10'!D63+'по 0,4'!D60</f>
        <v>3</v>
      </c>
      <c r="E63" s="31">
        <f>'по 6-10'!E63+'по 0,4'!E60</f>
        <v>730</v>
      </c>
      <c r="F63" s="31">
        <f>'по 6-10'!F63+'по 0,4'!F60</f>
        <v>1</v>
      </c>
      <c r="G63" s="31">
        <f>'по 6-10'!G63+'по 0,4'!G60</f>
        <v>350</v>
      </c>
      <c r="H63" s="31">
        <f>'по 6-10'!H63+'по 0,4'!H60</f>
        <v>0</v>
      </c>
      <c r="I63" s="31">
        <f>'по 6-10'!I63+'по 0,4'!I60</f>
        <v>0</v>
      </c>
      <c r="J63" s="31">
        <f>'по 6-10'!J63+'по 0,4'!J60</f>
        <v>0</v>
      </c>
      <c r="K63" s="31">
        <f>'по 6-10'!K63+'по 0,4'!K60</f>
        <v>0</v>
      </c>
      <c r="L63" s="31">
        <f>'[1]по 6-10'!L63+'[1]по 0,4'!L60</f>
        <v>0</v>
      </c>
      <c r="M63" s="31">
        <f>'[1]по 6-10'!M63+'[1]по 0,4'!M60</f>
        <v>0</v>
      </c>
      <c r="N63" s="31">
        <f>'[1]по 6-10'!N63+'[1]по 0,4'!N60</f>
        <v>0</v>
      </c>
      <c r="O63" s="31">
        <f>'[1]по 6-10'!O63+'[1]по 0,4'!O60</f>
        <v>0</v>
      </c>
      <c r="P63" s="31">
        <f>'[1]по 6-10'!P63+'[1]по 0,4'!P60</f>
        <v>0</v>
      </c>
      <c r="Q63" s="31">
        <f>'[1]по 6-10'!Q63+'[1]по 0,4'!Q60</f>
        <v>0</v>
      </c>
    </row>
    <row r="64" spans="1:17" ht="17.25" customHeight="1" x14ac:dyDescent="0.2">
      <c r="A64" s="18"/>
      <c r="B64" s="20"/>
      <c r="C64" s="20" t="s">
        <v>30</v>
      </c>
      <c r="D64" s="64">
        <f>SUM(D23:D63)</f>
        <v>959</v>
      </c>
      <c r="E64" s="64">
        <f>SUM(E23:E63)</f>
        <v>33071.5</v>
      </c>
      <c r="F64" s="64">
        <f>SUM(F23:F63)</f>
        <v>387</v>
      </c>
      <c r="G64" s="64">
        <f>SUM(G23:G63)</f>
        <v>12804.5</v>
      </c>
      <c r="H64" s="64">
        <f t="shared" ref="H64:Q64" si="0">SUM(H23:H63)</f>
        <v>1</v>
      </c>
      <c r="I64" s="64">
        <f t="shared" si="0"/>
        <v>360</v>
      </c>
      <c r="J64" s="64">
        <f t="shared" si="0"/>
        <v>40</v>
      </c>
      <c r="K64" s="64">
        <f t="shared" si="0"/>
        <v>3398</v>
      </c>
      <c r="L64" s="64">
        <f t="shared" si="0"/>
        <v>0</v>
      </c>
      <c r="M64" s="64">
        <f t="shared" si="0"/>
        <v>0</v>
      </c>
      <c r="N64" s="64">
        <f t="shared" si="0"/>
        <v>0</v>
      </c>
      <c r="O64" s="64">
        <f t="shared" si="0"/>
        <v>0</v>
      </c>
      <c r="P64" s="64">
        <f t="shared" si="0"/>
        <v>0</v>
      </c>
      <c r="Q64" s="64">
        <f t="shared" si="0"/>
        <v>0</v>
      </c>
    </row>
    <row r="65" spans="1:17" ht="15" x14ac:dyDescent="0.25">
      <c r="A65" s="18"/>
      <c r="B65" s="92"/>
      <c r="C65" s="92" t="s">
        <v>148</v>
      </c>
      <c r="D65" s="69"/>
      <c r="E65" s="31"/>
      <c r="F65" s="31"/>
      <c r="G65" s="31"/>
      <c r="H65" s="24"/>
      <c r="I65" s="24"/>
      <c r="J65" s="31"/>
      <c r="K65" s="31"/>
      <c r="L65" s="8"/>
      <c r="M65" s="8"/>
      <c r="N65" s="8"/>
      <c r="O65" s="8"/>
      <c r="P65" s="8"/>
      <c r="Q65" s="8"/>
    </row>
    <row r="66" spans="1:17" ht="12.75" customHeight="1" x14ac:dyDescent="0.2">
      <c r="A66" s="18"/>
      <c r="B66" s="18"/>
      <c r="C66" s="18" t="s">
        <v>344</v>
      </c>
      <c r="D66" s="31">
        <f>'по 6-10'!D66+'по 0,4'!D63</f>
        <v>35</v>
      </c>
      <c r="E66" s="31">
        <f>'по 6-10'!E66+'по 0,4'!E63</f>
        <v>938</v>
      </c>
      <c r="F66" s="31">
        <f>'по 6-10'!F66+'по 0,4'!F63</f>
        <v>18</v>
      </c>
      <c r="G66" s="31">
        <f>'по 6-10'!G66+'по 0,4'!G63</f>
        <v>341</v>
      </c>
      <c r="H66" s="31">
        <f>'по 6-10'!H66+'по 0,4'!H63</f>
        <v>0</v>
      </c>
      <c r="I66" s="31">
        <f>'по 6-10'!I66+'по 0,4'!I63</f>
        <v>0</v>
      </c>
      <c r="J66" s="31">
        <f>'по 6-10'!J66+'по 0,4'!J63</f>
        <v>2</v>
      </c>
      <c r="K66" s="31">
        <f>'по 6-10'!K66+'по 0,4'!K63</f>
        <v>170</v>
      </c>
      <c r="L66" s="31">
        <f>'[1]по 6-10'!L66+'[1]по 0,4'!L63</f>
        <v>0</v>
      </c>
      <c r="M66" s="31">
        <f>'[1]по 6-10'!M66+'[1]по 0,4'!M63</f>
        <v>0</v>
      </c>
      <c r="N66" s="31">
        <f>'[1]по 6-10'!N66+'[1]по 0,4'!N63</f>
        <v>0</v>
      </c>
      <c r="O66" s="31">
        <f>'[1]по 6-10'!O66+'[1]по 0,4'!O63</f>
        <v>0</v>
      </c>
      <c r="P66" s="31">
        <f>'[1]по 6-10'!P66+'[1]по 0,4'!P63</f>
        <v>0</v>
      </c>
      <c r="Q66" s="31">
        <f>'[1]по 6-10'!Q66+'[1]по 0,4'!Q63</f>
        <v>0</v>
      </c>
    </row>
    <row r="67" spans="1:17" ht="12.75" customHeight="1" x14ac:dyDescent="0.2">
      <c r="A67" s="18"/>
      <c r="B67" s="18"/>
      <c r="C67" s="18" t="s">
        <v>149</v>
      </c>
      <c r="D67" s="31">
        <f>'по 6-10'!D67+'по 0,4'!D64</f>
        <v>26</v>
      </c>
      <c r="E67" s="31">
        <f>'по 6-10'!E67+'по 0,4'!E64</f>
        <v>964</v>
      </c>
      <c r="F67" s="31">
        <f>'по 6-10'!F67+'по 0,4'!F64</f>
        <v>9</v>
      </c>
      <c r="G67" s="31">
        <f>'по 6-10'!G67+'по 0,4'!G64</f>
        <v>312</v>
      </c>
      <c r="H67" s="31">
        <f>'по 6-10'!H67+'по 0,4'!H64</f>
        <v>0</v>
      </c>
      <c r="I67" s="31">
        <f>'по 6-10'!I67+'по 0,4'!I64</f>
        <v>0</v>
      </c>
      <c r="J67" s="31">
        <f>'по 6-10'!J67+'по 0,4'!J64</f>
        <v>1</v>
      </c>
      <c r="K67" s="31">
        <f>'по 6-10'!K67+'по 0,4'!K64</f>
        <v>70</v>
      </c>
      <c r="L67" s="31">
        <f>'[1]по 6-10'!L67+'[1]по 0,4'!L64</f>
        <v>0</v>
      </c>
      <c r="M67" s="31">
        <f>'[1]по 6-10'!M67+'[1]по 0,4'!M64</f>
        <v>0</v>
      </c>
      <c r="N67" s="31">
        <f>'[1]по 6-10'!N67+'[1]по 0,4'!N64</f>
        <v>0</v>
      </c>
      <c r="O67" s="31">
        <f>'[1]по 6-10'!O67+'[1]по 0,4'!O64</f>
        <v>0</v>
      </c>
      <c r="P67" s="31">
        <f>'[1]по 6-10'!P67+'[1]по 0,4'!P64</f>
        <v>0</v>
      </c>
      <c r="Q67" s="31">
        <f>'[1]по 6-10'!Q67+'[1]по 0,4'!Q64</f>
        <v>0</v>
      </c>
    </row>
    <row r="68" spans="1:17" ht="12.75" customHeight="1" x14ac:dyDescent="0.2">
      <c r="A68" s="18"/>
      <c r="B68" s="18"/>
      <c r="C68" s="18" t="s">
        <v>150</v>
      </c>
      <c r="D68" s="31">
        <f>'по 6-10'!D68+'по 0,4'!D65</f>
        <v>10</v>
      </c>
      <c r="E68" s="31">
        <f>'по 6-10'!E68+'по 0,4'!E65</f>
        <v>393</v>
      </c>
      <c r="F68" s="31">
        <f>'по 6-10'!F68+'по 0,4'!F65</f>
        <v>6</v>
      </c>
      <c r="G68" s="31">
        <f>'по 6-10'!G68+'по 0,4'!G65</f>
        <v>90</v>
      </c>
      <c r="H68" s="31">
        <f>'по 6-10'!H68+'по 0,4'!H65</f>
        <v>0</v>
      </c>
      <c r="I68" s="31">
        <f>'по 6-10'!I68+'по 0,4'!I65</f>
        <v>0</v>
      </c>
      <c r="J68" s="31">
        <f>'по 6-10'!J68+'по 0,4'!J65</f>
        <v>1</v>
      </c>
      <c r="K68" s="31">
        <f>'по 6-10'!K68+'по 0,4'!K65</f>
        <v>15</v>
      </c>
      <c r="L68" s="31">
        <f>'[1]по 6-10'!L68+'[1]по 0,4'!L65</f>
        <v>0</v>
      </c>
      <c r="M68" s="31">
        <f>'[1]по 6-10'!M68+'[1]по 0,4'!M65</f>
        <v>0</v>
      </c>
      <c r="N68" s="31">
        <f>'[1]по 6-10'!N68+'[1]по 0,4'!N65</f>
        <v>0</v>
      </c>
      <c r="O68" s="31">
        <f>'[1]по 6-10'!O68+'[1]по 0,4'!O65</f>
        <v>0</v>
      </c>
      <c r="P68" s="31">
        <f>'[1]по 6-10'!P68+'[1]по 0,4'!P65</f>
        <v>0</v>
      </c>
      <c r="Q68" s="31">
        <f>'[1]по 6-10'!Q68+'[1]по 0,4'!Q65</f>
        <v>0</v>
      </c>
    </row>
    <row r="69" spans="1:17" ht="12.75" customHeight="1" x14ac:dyDescent="0.2">
      <c r="A69" s="18"/>
      <c r="B69" s="18"/>
      <c r="C69" s="18" t="s">
        <v>151</v>
      </c>
      <c r="D69" s="31">
        <f>'по 6-10'!D69+'по 0,4'!D66</f>
        <v>0</v>
      </c>
      <c r="E69" s="31">
        <f>'по 6-10'!E69+'по 0,4'!E66</f>
        <v>0</v>
      </c>
      <c r="F69" s="31">
        <f>'по 6-10'!F69+'по 0,4'!F66</f>
        <v>0</v>
      </c>
      <c r="G69" s="31">
        <f>'по 6-10'!G69+'по 0,4'!G66</f>
        <v>0</v>
      </c>
      <c r="H69" s="31">
        <f>'по 6-10'!H69+'по 0,4'!H66</f>
        <v>0</v>
      </c>
      <c r="I69" s="31">
        <f>'по 6-10'!I69+'по 0,4'!I66</f>
        <v>0</v>
      </c>
      <c r="J69" s="31">
        <f>'по 6-10'!J69+'по 0,4'!J66</f>
        <v>0</v>
      </c>
      <c r="K69" s="31">
        <f>'по 6-10'!K69+'по 0,4'!K66</f>
        <v>0</v>
      </c>
      <c r="L69" s="31">
        <f>'[1]по 6-10'!L69+'[1]по 0,4'!L66</f>
        <v>0</v>
      </c>
      <c r="M69" s="31">
        <f>'[1]по 6-10'!M69+'[1]по 0,4'!M66</f>
        <v>0</v>
      </c>
      <c r="N69" s="31">
        <f>'[1]по 6-10'!N69+'[1]по 0,4'!N66</f>
        <v>0</v>
      </c>
      <c r="O69" s="31">
        <f>'[1]по 6-10'!O69+'[1]по 0,4'!O66</f>
        <v>0</v>
      </c>
      <c r="P69" s="31">
        <f>'[1]по 6-10'!P69+'[1]по 0,4'!P66</f>
        <v>0</v>
      </c>
      <c r="Q69" s="31">
        <f>'[1]по 6-10'!Q69+'[1]по 0,4'!Q66</f>
        <v>0</v>
      </c>
    </row>
    <row r="70" spans="1:17" ht="12.75" customHeight="1" x14ac:dyDescent="0.2">
      <c r="A70" s="18"/>
      <c r="B70" s="18"/>
      <c r="C70" s="18" t="s">
        <v>152</v>
      </c>
      <c r="D70" s="31">
        <f>'по 6-10'!D70+'по 0,4'!D67</f>
        <v>13</v>
      </c>
      <c r="E70" s="31">
        <f>'по 6-10'!E70+'по 0,4'!E67</f>
        <v>179</v>
      </c>
      <c r="F70" s="31">
        <f>'по 6-10'!F70+'по 0,4'!F67</f>
        <v>8</v>
      </c>
      <c r="G70" s="31">
        <f>'по 6-10'!G70+'по 0,4'!G67</f>
        <v>126</v>
      </c>
      <c r="H70" s="31">
        <f>'по 6-10'!H70+'по 0,4'!H67</f>
        <v>0</v>
      </c>
      <c r="I70" s="31">
        <f>'по 6-10'!I70+'по 0,4'!I67</f>
        <v>0</v>
      </c>
      <c r="J70" s="31">
        <f>'по 6-10'!J70+'по 0,4'!J67</f>
        <v>1</v>
      </c>
      <c r="K70" s="31">
        <f>'по 6-10'!K70+'по 0,4'!K67</f>
        <v>15</v>
      </c>
      <c r="L70" s="31">
        <f>'[1]по 6-10'!L70+'[1]по 0,4'!L67</f>
        <v>0</v>
      </c>
      <c r="M70" s="31">
        <f>'[1]по 6-10'!M70+'[1]по 0,4'!M67</f>
        <v>0</v>
      </c>
      <c r="N70" s="31">
        <f>'[1]по 6-10'!N70+'[1]по 0,4'!N67</f>
        <v>0</v>
      </c>
      <c r="O70" s="31">
        <f>'[1]по 6-10'!O70+'[1]по 0,4'!O67</f>
        <v>0</v>
      </c>
      <c r="P70" s="31">
        <f>'[1]по 6-10'!P70+'[1]по 0,4'!P67</f>
        <v>0</v>
      </c>
      <c r="Q70" s="31">
        <f>'[1]по 6-10'!Q70+'[1]по 0,4'!Q67</f>
        <v>0</v>
      </c>
    </row>
    <row r="71" spans="1:17" ht="12.75" customHeight="1" x14ac:dyDescent="0.2">
      <c r="A71" s="18"/>
      <c r="B71" s="18"/>
      <c r="C71" s="18" t="s">
        <v>411</v>
      </c>
      <c r="D71" s="31">
        <f>'по 6-10'!D71+'по 0,4'!D68</f>
        <v>11</v>
      </c>
      <c r="E71" s="31">
        <f>'по 6-10'!E71+'по 0,4'!E68</f>
        <v>139</v>
      </c>
      <c r="F71" s="31">
        <f>'по 6-10'!F71+'по 0,4'!F68</f>
        <v>3</v>
      </c>
      <c r="G71" s="31">
        <f>'по 6-10'!G71+'по 0,4'!G68</f>
        <v>60</v>
      </c>
      <c r="H71" s="31">
        <f>'по 6-10'!H71+'по 0,4'!H68</f>
        <v>0</v>
      </c>
      <c r="I71" s="31">
        <f>'по 6-10'!I71+'по 0,4'!I68</f>
        <v>0</v>
      </c>
      <c r="J71" s="31">
        <f>'по 6-10'!J71+'по 0,4'!J68</f>
        <v>0</v>
      </c>
      <c r="K71" s="31">
        <f>'по 6-10'!K71+'по 0,4'!K68</f>
        <v>0</v>
      </c>
      <c r="L71" s="31">
        <f>'[1]по 6-10'!L71+'[1]по 0,4'!L68</f>
        <v>0</v>
      </c>
      <c r="M71" s="31">
        <f>'[1]по 6-10'!M71+'[1]по 0,4'!M68</f>
        <v>0</v>
      </c>
      <c r="N71" s="31">
        <f>'[1]по 6-10'!N71+'[1]по 0,4'!N68</f>
        <v>0</v>
      </c>
      <c r="O71" s="31">
        <f>'[1]по 6-10'!O71+'[1]по 0,4'!O68</f>
        <v>0</v>
      </c>
      <c r="P71" s="31">
        <f>'[1]по 6-10'!P71+'[1]по 0,4'!P68</f>
        <v>0</v>
      </c>
      <c r="Q71" s="31">
        <f>'[1]по 6-10'!Q71+'[1]по 0,4'!Q68</f>
        <v>0</v>
      </c>
    </row>
    <row r="72" spans="1:17" ht="12.75" customHeight="1" x14ac:dyDescent="0.2">
      <c r="A72" s="18"/>
      <c r="B72" s="18"/>
      <c r="C72" s="18" t="s">
        <v>153</v>
      </c>
      <c r="D72" s="31">
        <f>'по 6-10'!D72+'по 0,4'!D69</f>
        <v>9</v>
      </c>
      <c r="E72" s="31">
        <f>'по 6-10'!E72+'по 0,4'!E69</f>
        <v>70</v>
      </c>
      <c r="F72" s="31">
        <f>'по 6-10'!F72+'по 0,4'!F69</f>
        <v>8</v>
      </c>
      <c r="G72" s="31">
        <f>'по 6-10'!G72+'по 0,4'!G69</f>
        <v>60</v>
      </c>
      <c r="H72" s="31">
        <f>'по 6-10'!H72+'по 0,4'!H69</f>
        <v>0</v>
      </c>
      <c r="I72" s="31">
        <f>'по 6-10'!I72+'по 0,4'!I69</f>
        <v>0</v>
      </c>
      <c r="J72" s="31">
        <f>'по 6-10'!J72+'по 0,4'!J69</f>
        <v>0</v>
      </c>
      <c r="K72" s="31">
        <f>'по 6-10'!K72+'по 0,4'!K69</f>
        <v>0</v>
      </c>
      <c r="L72" s="31">
        <f>'[1]по 6-10'!L72+'[1]по 0,4'!L69</f>
        <v>0</v>
      </c>
      <c r="M72" s="31">
        <f>'[1]по 6-10'!M72+'[1]по 0,4'!M69</f>
        <v>0</v>
      </c>
      <c r="N72" s="31">
        <f>'[1]по 6-10'!N72+'[1]по 0,4'!N69</f>
        <v>0</v>
      </c>
      <c r="O72" s="31">
        <f>'[1]по 6-10'!O72+'[1]по 0,4'!O69</f>
        <v>0</v>
      </c>
      <c r="P72" s="31">
        <f>'[1]по 6-10'!P72+'[1]по 0,4'!P69</f>
        <v>0</v>
      </c>
      <c r="Q72" s="31">
        <f>'[1]по 6-10'!Q72+'[1]по 0,4'!Q69</f>
        <v>0</v>
      </c>
    </row>
    <row r="73" spans="1:17" ht="12.75" customHeight="1" x14ac:dyDescent="0.2">
      <c r="A73" s="18"/>
      <c r="B73" s="18"/>
      <c r="C73" s="18" t="s">
        <v>155</v>
      </c>
      <c r="D73" s="31">
        <f>'по 6-10'!D73+'по 0,4'!D70</f>
        <v>4</v>
      </c>
      <c r="E73" s="31">
        <f>'по 6-10'!E73+'по 0,4'!E70</f>
        <v>85</v>
      </c>
      <c r="F73" s="31">
        <f>'по 6-10'!F73+'по 0,4'!F70</f>
        <v>0</v>
      </c>
      <c r="G73" s="31">
        <f>'по 6-10'!G73+'по 0,4'!G70</f>
        <v>0</v>
      </c>
      <c r="H73" s="31">
        <f>'по 6-10'!H73+'по 0,4'!H70</f>
        <v>0</v>
      </c>
      <c r="I73" s="31">
        <f>'по 6-10'!I73+'по 0,4'!I70</f>
        <v>0</v>
      </c>
      <c r="J73" s="31">
        <f>'по 6-10'!J73+'по 0,4'!J70</f>
        <v>0</v>
      </c>
      <c r="K73" s="31">
        <f>'по 6-10'!K73+'по 0,4'!K70</f>
        <v>0</v>
      </c>
      <c r="L73" s="31">
        <f>'[1]по 6-10'!L73+'[1]по 0,4'!L70</f>
        <v>0</v>
      </c>
      <c r="M73" s="31">
        <f>'[1]по 6-10'!M73+'[1]по 0,4'!M70</f>
        <v>0</v>
      </c>
      <c r="N73" s="31">
        <f>'[1]по 6-10'!N73+'[1]по 0,4'!N70</f>
        <v>0</v>
      </c>
      <c r="O73" s="31">
        <f>'[1]по 6-10'!O73+'[1]по 0,4'!O70</f>
        <v>0</v>
      </c>
      <c r="P73" s="31">
        <f>'[1]по 6-10'!P73+'[1]по 0,4'!P70</f>
        <v>0</v>
      </c>
      <c r="Q73" s="31">
        <f>'[1]по 6-10'!Q73+'[1]по 0,4'!Q70</f>
        <v>0</v>
      </c>
    </row>
    <row r="74" spans="1:17" ht="12.75" customHeight="1" x14ac:dyDescent="0.2">
      <c r="A74" s="18"/>
      <c r="B74" s="18"/>
      <c r="C74" s="18" t="s">
        <v>433</v>
      </c>
      <c r="D74" s="31">
        <f>'по 6-10'!D74+'по 0,4'!D71</f>
        <v>0</v>
      </c>
      <c r="E74" s="31">
        <f>'по 6-10'!E74+'по 0,4'!E71</f>
        <v>0</v>
      </c>
      <c r="F74" s="31">
        <f>'по 6-10'!F74+'по 0,4'!F71</f>
        <v>0</v>
      </c>
      <c r="G74" s="31">
        <f>'по 6-10'!G74+'по 0,4'!G71</f>
        <v>0</v>
      </c>
      <c r="H74" s="31">
        <f>'по 6-10'!H74+'по 0,4'!H71</f>
        <v>0</v>
      </c>
      <c r="I74" s="31">
        <f>'по 6-10'!I74+'по 0,4'!I71</f>
        <v>0</v>
      </c>
      <c r="J74" s="31">
        <f>'по 6-10'!J74+'по 0,4'!J71</f>
        <v>0</v>
      </c>
      <c r="K74" s="31">
        <f>'по 6-10'!K74+'по 0,4'!K71</f>
        <v>0</v>
      </c>
      <c r="L74" s="31">
        <f>'[1]по 6-10'!L74+'[1]по 0,4'!L71</f>
        <v>0</v>
      </c>
      <c r="M74" s="31">
        <f>'[1]по 6-10'!M74+'[1]по 0,4'!M71</f>
        <v>0</v>
      </c>
      <c r="N74" s="31">
        <f>'[1]по 6-10'!N74+'[1]по 0,4'!N71</f>
        <v>0</v>
      </c>
      <c r="O74" s="31">
        <f>'[1]по 6-10'!O74+'[1]по 0,4'!O71</f>
        <v>0</v>
      </c>
      <c r="P74" s="31">
        <f>'[1]по 6-10'!P74+'[1]по 0,4'!P71</f>
        <v>0</v>
      </c>
      <c r="Q74" s="31">
        <f>'[1]по 6-10'!Q74+'[1]по 0,4'!Q71</f>
        <v>0</v>
      </c>
    </row>
    <row r="75" spans="1:17" ht="12.75" customHeight="1" x14ac:dyDescent="0.2">
      <c r="A75" s="18"/>
      <c r="B75" s="18"/>
      <c r="C75" s="18" t="s">
        <v>147</v>
      </c>
      <c r="D75" s="31">
        <f>'по 6-10'!D75+'по 0,4'!D72</f>
        <v>0</v>
      </c>
      <c r="E75" s="31">
        <f>'по 6-10'!E75+'по 0,4'!E72</f>
        <v>0</v>
      </c>
      <c r="F75" s="31">
        <f>'по 6-10'!F75+'по 0,4'!F72</f>
        <v>0</v>
      </c>
      <c r="G75" s="31">
        <f>'по 6-10'!G75+'по 0,4'!G72</f>
        <v>0</v>
      </c>
      <c r="H75" s="31">
        <f>'по 6-10'!H75+'по 0,4'!H72</f>
        <v>0</v>
      </c>
      <c r="I75" s="31">
        <f>'по 6-10'!I75+'по 0,4'!I72</f>
        <v>0</v>
      </c>
      <c r="J75" s="31">
        <f>'по 6-10'!J75+'по 0,4'!J72</f>
        <v>0</v>
      </c>
      <c r="K75" s="31">
        <f>'по 6-10'!K75+'по 0,4'!K72</f>
        <v>0</v>
      </c>
      <c r="L75" s="31">
        <f>'[1]по 6-10'!L75+'[1]по 0,4'!L72</f>
        <v>0</v>
      </c>
      <c r="M75" s="31">
        <f>'[1]по 6-10'!M75+'[1]по 0,4'!M72</f>
        <v>0</v>
      </c>
      <c r="N75" s="31">
        <f>'[1]по 6-10'!N75+'[1]по 0,4'!N72</f>
        <v>0</v>
      </c>
      <c r="O75" s="31">
        <f>'[1]по 6-10'!O75+'[1]по 0,4'!O72</f>
        <v>0</v>
      </c>
      <c r="P75" s="31">
        <f>'[1]по 6-10'!P75+'[1]по 0,4'!P72</f>
        <v>0</v>
      </c>
      <c r="Q75" s="31">
        <f>'[1]по 6-10'!Q75+'[1]по 0,4'!Q72</f>
        <v>0</v>
      </c>
    </row>
    <row r="76" spans="1:17" ht="12.75" customHeight="1" x14ac:dyDescent="0.2">
      <c r="A76" s="18"/>
      <c r="B76" s="18"/>
      <c r="C76" s="18" t="s">
        <v>156</v>
      </c>
      <c r="D76" s="31">
        <f>'по 6-10'!D76+'по 0,4'!D73</f>
        <v>1</v>
      </c>
      <c r="E76" s="31">
        <f>'по 6-10'!E76+'по 0,4'!E73</f>
        <v>10</v>
      </c>
      <c r="F76" s="31">
        <f>'по 6-10'!F76+'по 0,4'!F73</f>
        <v>1</v>
      </c>
      <c r="G76" s="31">
        <f>'по 6-10'!G76+'по 0,4'!G73</f>
        <v>10</v>
      </c>
      <c r="H76" s="31">
        <f>'по 6-10'!H76+'по 0,4'!H73</f>
        <v>0</v>
      </c>
      <c r="I76" s="31">
        <f>'по 6-10'!I76+'по 0,4'!I73</f>
        <v>0</v>
      </c>
      <c r="J76" s="31">
        <f>'по 6-10'!J76+'по 0,4'!J73</f>
        <v>0</v>
      </c>
      <c r="K76" s="31">
        <f>'по 6-10'!K76+'по 0,4'!K73</f>
        <v>0</v>
      </c>
      <c r="L76" s="31">
        <f>'[1]по 6-10'!L76+'[1]по 0,4'!L73</f>
        <v>0</v>
      </c>
      <c r="M76" s="31">
        <f>'[1]по 6-10'!M76+'[1]по 0,4'!M73</f>
        <v>0</v>
      </c>
      <c r="N76" s="31">
        <f>'[1]по 6-10'!N76+'[1]по 0,4'!N73</f>
        <v>0</v>
      </c>
      <c r="O76" s="31">
        <f>'[1]по 6-10'!O76+'[1]по 0,4'!O73</f>
        <v>0</v>
      </c>
      <c r="P76" s="31">
        <f>'[1]по 6-10'!P76+'[1]по 0,4'!P73</f>
        <v>0</v>
      </c>
      <c r="Q76" s="31">
        <f>'[1]по 6-10'!Q76+'[1]по 0,4'!Q73</f>
        <v>0</v>
      </c>
    </row>
    <row r="77" spans="1:17" ht="12.75" customHeight="1" x14ac:dyDescent="0.2">
      <c r="A77" s="18"/>
      <c r="B77" s="18"/>
      <c r="C77" s="18" t="s">
        <v>157</v>
      </c>
      <c r="D77" s="31">
        <f>'по 6-10'!D77+'по 0,4'!D74</f>
        <v>10</v>
      </c>
      <c r="E77" s="31">
        <f>'по 6-10'!E77+'по 0,4'!E74</f>
        <v>123</v>
      </c>
      <c r="F77" s="31">
        <f>'по 6-10'!F77+'по 0,4'!F74</f>
        <v>6</v>
      </c>
      <c r="G77" s="31">
        <f>'по 6-10'!G77+'по 0,4'!G74</f>
        <v>103</v>
      </c>
      <c r="H77" s="31">
        <f>'по 6-10'!H77+'по 0,4'!H74</f>
        <v>0</v>
      </c>
      <c r="I77" s="31">
        <f>'по 6-10'!I77+'по 0,4'!I74</f>
        <v>0</v>
      </c>
      <c r="J77" s="31">
        <f>'по 6-10'!J77+'по 0,4'!J74</f>
        <v>1</v>
      </c>
      <c r="K77" s="31">
        <f>'по 6-10'!K77+'по 0,4'!K74</f>
        <v>40</v>
      </c>
      <c r="L77" s="31">
        <f>'[1]по 6-10'!L77+'[1]по 0,4'!L74</f>
        <v>0</v>
      </c>
      <c r="M77" s="31">
        <f>'[1]по 6-10'!M77+'[1]по 0,4'!M74</f>
        <v>0</v>
      </c>
      <c r="N77" s="31">
        <f>'[1]по 6-10'!N77+'[1]по 0,4'!N74</f>
        <v>0</v>
      </c>
      <c r="O77" s="31">
        <f>'[1]по 6-10'!O77+'[1]по 0,4'!O74</f>
        <v>0</v>
      </c>
      <c r="P77" s="31">
        <f>'[1]по 6-10'!P77+'[1]по 0,4'!P74</f>
        <v>0</v>
      </c>
      <c r="Q77" s="31">
        <f>'[1]по 6-10'!Q77+'[1]по 0,4'!Q74</f>
        <v>0</v>
      </c>
    </row>
    <row r="78" spans="1:17" ht="12.75" customHeight="1" x14ac:dyDescent="0.2">
      <c r="A78" s="18"/>
      <c r="B78" s="18"/>
      <c r="C78" s="18" t="s">
        <v>158</v>
      </c>
      <c r="D78" s="31">
        <f>'по 6-10'!D78+'по 0,4'!D75</f>
        <v>7</v>
      </c>
      <c r="E78" s="31">
        <f>'по 6-10'!E78+'по 0,4'!E75</f>
        <v>102</v>
      </c>
      <c r="F78" s="31">
        <f>'по 6-10'!F78+'по 0,4'!F75</f>
        <v>3</v>
      </c>
      <c r="G78" s="31">
        <f>'по 6-10'!G78+'по 0,4'!G75</f>
        <v>22</v>
      </c>
      <c r="H78" s="31">
        <f>'по 6-10'!H78+'по 0,4'!H75</f>
        <v>0</v>
      </c>
      <c r="I78" s="31">
        <f>'по 6-10'!I78+'по 0,4'!I75</f>
        <v>0</v>
      </c>
      <c r="J78" s="31">
        <f>'по 6-10'!J78+'по 0,4'!J75</f>
        <v>0</v>
      </c>
      <c r="K78" s="31">
        <f>'по 6-10'!K78+'по 0,4'!K75</f>
        <v>0</v>
      </c>
      <c r="L78" s="31">
        <f>'[1]по 6-10'!L78+'[1]по 0,4'!L75</f>
        <v>0</v>
      </c>
      <c r="M78" s="31">
        <f>'[1]по 6-10'!M78+'[1]по 0,4'!M75</f>
        <v>0</v>
      </c>
      <c r="N78" s="31">
        <f>'[1]по 6-10'!N78+'[1]по 0,4'!N75</f>
        <v>0</v>
      </c>
      <c r="O78" s="31">
        <f>'[1]по 6-10'!O78+'[1]по 0,4'!O75</f>
        <v>0</v>
      </c>
      <c r="P78" s="31">
        <f>'[1]по 6-10'!P78+'[1]по 0,4'!P75</f>
        <v>0</v>
      </c>
      <c r="Q78" s="31">
        <f>'[1]по 6-10'!Q78+'[1]по 0,4'!Q75</f>
        <v>0</v>
      </c>
    </row>
    <row r="79" spans="1:17" ht="12.75" customHeight="1" x14ac:dyDescent="0.2">
      <c r="A79" s="18"/>
      <c r="B79" s="18"/>
      <c r="C79" s="18" t="s">
        <v>159</v>
      </c>
      <c r="D79" s="31">
        <f>'по 6-10'!D79+'по 0,4'!D76</f>
        <v>0</v>
      </c>
      <c r="E79" s="31">
        <f>'по 6-10'!E79+'по 0,4'!E76</f>
        <v>0</v>
      </c>
      <c r="F79" s="31">
        <f>'по 6-10'!F79+'по 0,4'!F76</f>
        <v>0</v>
      </c>
      <c r="G79" s="31">
        <f>'по 6-10'!G79+'по 0,4'!G76</f>
        <v>0</v>
      </c>
      <c r="H79" s="31">
        <f>'по 6-10'!H79+'по 0,4'!H76</f>
        <v>0</v>
      </c>
      <c r="I79" s="31">
        <f>'по 6-10'!I79+'по 0,4'!I76</f>
        <v>0</v>
      </c>
      <c r="J79" s="31">
        <f>'по 6-10'!J79+'по 0,4'!J76</f>
        <v>0</v>
      </c>
      <c r="K79" s="31">
        <f>'по 6-10'!K79+'по 0,4'!K76</f>
        <v>0</v>
      </c>
      <c r="L79" s="31">
        <f>'[1]по 6-10'!L79+'[1]по 0,4'!L76</f>
        <v>0</v>
      </c>
      <c r="M79" s="31">
        <f>'[1]по 6-10'!M79+'[1]по 0,4'!M76</f>
        <v>0</v>
      </c>
      <c r="N79" s="31">
        <f>'[1]по 6-10'!N79+'[1]по 0,4'!N76</f>
        <v>0</v>
      </c>
      <c r="O79" s="31">
        <f>'[1]по 6-10'!O79+'[1]по 0,4'!O76</f>
        <v>0</v>
      </c>
      <c r="P79" s="31">
        <f>'[1]по 6-10'!P79+'[1]по 0,4'!P76</f>
        <v>0</v>
      </c>
      <c r="Q79" s="31">
        <f>'[1]по 6-10'!Q79+'[1]по 0,4'!Q76</f>
        <v>0</v>
      </c>
    </row>
    <row r="80" spans="1:17" ht="12.75" customHeight="1" x14ac:dyDescent="0.2">
      <c r="A80" s="18"/>
      <c r="B80" s="18"/>
      <c r="C80" s="18" t="s">
        <v>160</v>
      </c>
      <c r="D80" s="31">
        <f>'по 6-10'!D80+'по 0,4'!D77</f>
        <v>0</v>
      </c>
      <c r="E80" s="31">
        <f>'по 6-10'!E80+'по 0,4'!E77</f>
        <v>0</v>
      </c>
      <c r="F80" s="31">
        <f>'по 6-10'!F80+'по 0,4'!F77</f>
        <v>0</v>
      </c>
      <c r="G80" s="31">
        <f>'по 6-10'!G80+'по 0,4'!G77</f>
        <v>0</v>
      </c>
      <c r="H80" s="31">
        <f>'по 6-10'!H80+'по 0,4'!H77</f>
        <v>0</v>
      </c>
      <c r="I80" s="31">
        <f>'по 6-10'!I80+'по 0,4'!I77</f>
        <v>0</v>
      </c>
      <c r="J80" s="31">
        <f>'по 6-10'!J80+'по 0,4'!J77</f>
        <v>0</v>
      </c>
      <c r="K80" s="31">
        <f>'по 6-10'!K80+'по 0,4'!K77</f>
        <v>0</v>
      </c>
      <c r="L80" s="31">
        <f>'[1]по 6-10'!L80+'[1]по 0,4'!L77</f>
        <v>0</v>
      </c>
      <c r="M80" s="31">
        <f>'[1]по 6-10'!M80+'[1]по 0,4'!M77</f>
        <v>0</v>
      </c>
      <c r="N80" s="31">
        <f>'[1]по 6-10'!N80+'[1]по 0,4'!N77</f>
        <v>0</v>
      </c>
      <c r="O80" s="31">
        <f>'[1]по 6-10'!O80+'[1]по 0,4'!O77</f>
        <v>0</v>
      </c>
      <c r="P80" s="31">
        <f>'[1]по 6-10'!P80+'[1]по 0,4'!P77</f>
        <v>0</v>
      </c>
      <c r="Q80" s="31">
        <f>'[1]по 6-10'!Q80+'[1]по 0,4'!Q77</f>
        <v>0</v>
      </c>
    </row>
    <row r="81" spans="1:17" ht="12.75" customHeight="1" x14ac:dyDescent="0.2">
      <c r="A81" s="18"/>
      <c r="B81" s="18"/>
      <c r="C81" s="18" t="s">
        <v>161</v>
      </c>
      <c r="D81" s="31">
        <f>'по 6-10'!D81+'по 0,4'!D78</f>
        <v>2</v>
      </c>
      <c r="E81" s="31">
        <f>'по 6-10'!E81+'по 0,4'!E78</f>
        <v>30</v>
      </c>
      <c r="F81" s="31">
        <f>'по 6-10'!F81+'по 0,4'!F78</f>
        <v>2</v>
      </c>
      <c r="G81" s="31">
        <f>'по 6-10'!G81+'по 0,4'!G78</f>
        <v>30</v>
      </c>
      <c r="H81" s="31">
        <f>'по 6-10'!H81+'по 0,4'!H78</f>
        <v>0</v>
      </c>
      <c r="I81" s="31">
        <f>'по 6-10'!I81+'по 0,4'!I78</f>
        <v>0</v>
      </c>
      <c r="J81" s="31">
        <f>'по 6-10'!J81+'по 0,4'!J78</f>
        <v>2</v>
      </c>
      <c r="K81" s="31">
        <f>'по 6-10'!K81+'по 0,4'!K78</f>
        <v>30</v>
      </c>
      <c r="L81" s="31">
        <f>'[1]по 6-10'!L81+'[1]по 0,4'!L78</f>
        <v>0</v>
      </c>
      <c r="M81" s="31">
        <f>'[1]по 6-10'!M81+'[1]по 0,4'!M78</f>
        <v>0</v>
      </c>
      <c r="N81" s="31">
        <f>'[1]по 6-10'!N81+'[1]по 0,4'!N78</f>
        <v>0</v>
      </c>
      <c r="O81" s="31">
        <f>'[1]по 6-10'!O81+'[1]по 0,4'!O78</f>
        <v>0</v>
      </c>
      <c r="P81" s="31">
        <f>'[1]по 6-10'!P81+'[1]по 0,4'!P78</f>
        <v>0</v>
      </c>
      <c r="Q81" s="31">
        <f>'[1]по 6-10'!Q81+'[1]по 0,4'!Q78</f>
        <v>0</v>
      </c>
    </row>
    <row r="82" spans="1:17" ht="12.75" customHeight="1" x14ac:dyDescent="0.2">
      <c r="A82" s="18"/>
      <c r="B82" s="18"/>
      <c r="C82" s="18" t="s">
        <v>162</v>
      </c>
      <c r="D82" s="31">
        <f>'по 6-10'!D82+'по 0,4'!D79</f>
        <v>0</v>
      </c>
      <c r="E82" s="31">
        <f>'по 6-10'!E82+'по 0,4'!E79</f>
        <v>0</v>
      </c>
      <c r="F82" s="31">
        <f>'по 6-10'!F82+'по 0,4'!F79</f>
        <v>0</v>
      </c>
      <c r="G82" s="31">
        <f>'по 6-10'!G82+'по 0,4'!G79</f>
        <v>0</v>
      </c>
      <c r="H82" s="31">
        <f>'по 6-10'!H82+'по 0,4'!H79</f>
        <v>0</v>
      </c>
      <c r="I82" s="31">
        <f>'по 6-10'!I82+'по 0,4'!I79</f>
        <v>0</v>
      </c>
      <c r="J82" s="31">
        <f>'по 6-10'!J82+'по 0,4'!J79</f>
        <v>0</v>
      </c>
      <c r="K82" s="31">
        <f>'по 6-10'!K82+'по 0,4'!K79</f>
        <v>0</v>
      </c>
      <c r="L82" s="31">
        <f>'[1]по 6-10'!L82+'[1]по 0,4'!L79</f>
        <v>0</v>
      </c>
      <c r="M82" s="31">
        <f>'[1]по 6-10'!M82+'[1]по 0,4'!M79</f>
        <v>0</v>
      </c>
      <c r="N82" s="31">
        <f>'[1]по 6-10'!N82+'[1]по 0,4'!N79</f>
        <v>0</v>
      </c>
      <c r="O82" s="31">
        <f>'[1]по 6-10'!O82+'[1]по 0,4'!O79</f>
        <v>0</v>
      </c>
      <c r="P82" s="31">
        <f>'[1]по 6-10'!P82+'[1]по 0,4'!P79</f>
        <v>0</v>
      </c>
      <c r="Q82" s="31">
        <f>'[1]по 6-10'!Q82+'[1]по 0,4'!Q79</f>
        <v>0</v>
      </c>
    </row>
    <row r="83" spans="1:17" ht="12.75" customHeight="1" x14ac:dyDescent="0.2">
      <c r="A83" s="18"/>
      <c r="B83" s="18"/>
      <c r="C83" s="18" t="s">
        <v>163</v>
      </c>
      <c r="D83" s="31">
        <f>'по 6-10'!D83+'по 0,4'!D80</f>
        <v>1</v>
      </c>
      <c r="E83" s="31">
        <f>'по 6-10'!E83+'по 0,4'!E80</f>
        <v>5</v>
      </c>
      <c r="F83" s="31">
        <f>'по 6-10'!F83+'по 0,4'!F80</f>
        <v>1</v>
      </c>
      <c r="G83" s="31">
        <f>'по 6-10'!G83+'по 0,4'!G80</f>
        <v>5</v>
      </c>
      <c r="H83" s="31">
        <f>'по 6-10'!H83+'по 0,4'!H80</f>
        <v>0</v>
      </c>
      <c r="I83" s="31">
        <f>'по 6-10'!I83+'по 0,4'!I80</f>
        <v>0</v>
      </c>
      <c r="J83" s="31">
        <f>'по 6-10'!J83+'по 0,4'!J80</f>
        <v>0</v>
      </c>
      <c r="K83" s="31">
        <f>'по 6-10'!K83+'по 0,4'!K80</f>
        <v>0</v>
      </c>
      <c r="L83" s="31">
        <f>'[1]по 6-10'!L83+'[1]по 0,4'!L80</f>
        <v>0</v>
      </c>
      <c r="M83" s="31">
        <f>'[1]по 6-10'!M83+'[1]по 0,4'!M80</f>
        <v>0</v>
      </c>
      <c r="N83" s="31">
        <f>'[1]по 6-10'!N83+'[1]по 0,4'!N80</f>
        <v>0</v>
      </c>
      <c r="O83" s="31">
        <f>'[1]по 6-10'!O83+'[1]по 0,4'!O80</f>
        <v>0</v>
      </c>
      <c r="P83" s="31">
        <f>'[1]по 6-10'!P83+'[1]по 0,4'!P80</f>
        <v>0</v>
      </c>
      <c r="Q83" s="31">
        <f>'[1]по 6-10'!Q83+'[1]по 0,4'!Q80</f>
        <v>0</v>
      </c>
    </row>
    <row r="84" spans="1:17" ht="12.75" customHeight="1" x14ac:dyDescent="0.2">
      <c r="A84" s="18"/>
      <c r="B84" s="18"/>
      <c r="C84" s="18" t="s">
        <v>346</v>
      </c>
      <c r="D84" s="31">
        <f>'по 6-10'!D84+'по 0,4'!D81</f>
        <v>4</v>
      </c>
      <c r="E84" s="31">
        <f>'по 6-10'!E84+'по 0,4'!E81</f>
        <v>74</v>
      </c>
      <c r="F84" s="31">
        <f>'по 6-10'!F84+'по 0,4'!F81</f>
        <v>1</v>
      </c>
      <c r="G84" s="31">
        <f>'по 6-10'!G84+'по 0,4'!G81</f>
        <v>14</v>
      </c>
      <c r="H84" s="31">
        <f>'по 6-10'!H84+'по 0,4'!H81</f>
        <v>0</v>
      </c>
      <c r="I84" s="31">
        <f>'по 6-10'!I84+'по 0,4'!I81</f>
        <v>0</v>
      </c>
      <c r="J84" s="31">
        <f>'по 6-10'!J84+'по 0,4'!J81</f>
        <v>0</v>
      </c>
      <c r="K84" s="31">
        <f>'по 6-10'!K84+'по 0,4'!K81</f>
        <v>0</v>
      </c>
      <c r="L84" s="31">
        <f>'[1]по 6-10'!L84+'[1]по 0,4'!L81</f>
        <v>0</v>
      </c>
      <c r="M84" s="31">
        <f>'[1]по 6-10'!M84+'[1]по 0,4'!M81</f>
        <v>0</v>
      </c>
      <c r="N84" s="31">
        <f>'[1]по 6-10'!N84+'[1]по 0,4'!N81</f>
        <v>0</v>
      </c>
      <c r="O84" s="31">
        <f>'[1]по 6-10'!O84+'[1]по 0,4'!O81</f>
        <v>0</v>
      </c>
      <c r="P84" s="31">
        <f>'[1]по 6-10'!P84+'[1]по 0,4'!P81</f>
        <v>0</v>
      </c>
      <c r="Q84" s="31">
        <f>'[1]по 6-10'!Q84+'[1]по 0,4'!Q81</f>
        <v>0</v>
      </c>
    </row>
    <row r="85" spans="1:17" ht="12.75" customHeight="1" x14ac:dyDescent="0.2">
      <c r="A85" s="18"/>
      <c r="B85" s="18"/>
      <c r="C85" s="18" t="s">
        <v>171</v>
      </c>
      <c r="D85" s="31">
        <f>'по 6-10'!D85+'по 0,4'!D82</f>
        <v>15</v>
      </c>
      <c r="E85" s="31">
        <f>'по 6-10'!E85+'по 0,4'!E82</f>
        <v>335</v>
      </c>
      <c r="F85" s="31">
        <f>'по 6-10'!F85+'по 0,4'!F82</f>
        <v>7</v>
      </c>
      <c r="G85" s="31">
        <f>'по 6-10'!G85+'по 0,4'!G82</f>
        <v>120</v>
      </c>
      <c r="H85" s="31">
        <f>'по 6-10'!H85+'по 0,4'!H82</f>
        <v>0</v>
      </c>
      <c r="I85" s="31">
        <f>'по 6-10'!I85+'по 0,4'!I82</f>
        <v>0</v>
      </c>
      <c r="J85" s="31">
        <f>'по 6-10'!J85+'по 0,4'!J82</f>
        <v>0</v>
      </c>
      <c r="K85" s="31">
        <f>'по 6-10'!K85+'по 0,4'!K82</f>
        <v>0</v>
      </c>
      <c r="L85" s="31">
        <f>'[1]по 6-10'!L85+'[1]по 0,4'!L82</f>
        <v>0</v>
      </c>
      <c r="M85" s="31">
        <f>'[1]по 6-10'!M85+'[1]по 0,4'!M82</f>
        <v>0</v>
      </c>
      <c r="N85" s="31">
        <f>'[1]по 6-10'!N85+'[1]по 0,4'!N82</f>
        <v>0</v>
      </c>
      <c r="O85" s="31">
        <f>'[1]по 6-10'!O85+'[1]по 0,4'!O82</f>
        <v>0</v>
      </c>
      <c r="P85" s="31">
        <f>'[1]по 6-10'!P85+'[1]по 0,4'!P82</f>
        <v>0</v>
      </c>
      <c r="Q85" s="31">
        <f>'[1]по 6-10'!Q85+'[1]по 0,4'!Q82</f>
        <v>0</v>
      </c>
    </row>
    <row r="86" spans="1:17" ht="12.75" customHeight="1" x14ac:dyDescent="0.2">
      <c r="A86" s="18"/>
      <c r="B86" s="18"/>
      <c r="C86" s="18" t="s">
        <v>164</v>
      </c>
      <c r="D86" s="31">
        <f>'по 6-10'!D86+'по 0,4'!D83</f>
        <v>1</v>
      </c>
      <c r="E86" s="31">
        <f>'по 6-10'!E86+'по 0,4'!E83</f>
        <v>15</v>
      </c>
      <c r="F86" s="31">
        <f>'по 6-10'!F86+'по 0,4'!F83</f>
        <v>1</v>
      </c>
      <c r="G86" s="31">
        <f>'по 6-10'!G86+'по 0,4'!G83</f>
        <v>15</v>
      </c>
      <c r="H86" s="31">
        <f>'по 6-10'!H86+'по 0,4'!H83</f>
        <v>0</v>
      </c>
      <c r="I86" s="31">
        <f>'по 6-10'!I86+'по 0,4'!I83</f>
        <v>0</v>
      </c>
      <c r="J86" s="31">
        <f>'по 6-10'!J86+'по 0,4'!J83</f>
        <v>0</v>
      </c>
      <c r="K86" s="31">
        <f>'по 6-10'!K86+'по 0,4'!K83</f>
        <v>0</v>
      </c>
      <c r="L86" s="31">
        <f>'[1]по 6-10'!L86+'[1]по 0,4'!L83</f>
        <v>0</v>
      </c>
      <c r="M86" s="31">
        <f>'[1]по 6-10'!M86+'[1]по 0,4'!M83</f>
        <v>0</v>
      </c>
      <c r="N86" s="31">
        <f>'[1]по 6-10'!N86+'[1]по 0,4'!N83</f>
        <v>0</v>
      </c>
      <c r="O86" s="31">
        <f>'[1]по 6-10'!O86+'[1]по 0,4'!O83</f>
        <v>0</v>
      </c>
      <c r="P86" s="31">
        <f>'[1]по 6-10'!P86+'[1]по 0,4'!P83</f>
        <v>0</v>
      </c>
      <c r="Q86" s="31">
        <f>'[1]по 6-10'!Q86+'[1]по 0,4'!Q83</f>
        <v>0</v>
      </c>
    </row>
    <row r="87" spans="1:17" ht="12.75" customHeight="1" x14ac:dyDescent="0.2">
      <c r="A87" s="18"/>
      <c r="B87" s="18"/>
      <c r="C87" s="18" t="s">
        <v>351</v>
      </c>
      <c r="D87" s="31">
        <f>'по 6-10'!D87+'по 0,4'!D84</f>
        <v>7</v>
      </c>
      <c r="E87" s="31">
        <f>'по 6-10'!E87+'по 0,4'!E84</f>
        <v>35</v>
      </c>
      <c r="F87" s="31">
        <f>'по 6-10'!F87+'по 0,4'!F84</f>
        <v>7</v>
      </c>
      <c r="G87" s="31">
        <f>'по 6-10'!G87+'по 0,4'!G84</f>
        <v>35</v>
      </c>
      <c r="H87" s="31">
        <f>'по 6-10'!H87+'по 0,4'!H84</f>
        <v>0</v>
      </c>
      <c r="I87" s="31">
        <f>'по 6-10'!I87+'по 0,4'!I84</f>
        <v>0</v>
      </c>
      <c r="J87" s="31">
        <f>'по 6-10'!J87+'по 0,4'!J84</f>
        <v>0</v>
      </c>
      <c r="K87" s="31">
        <f>'по 6-10'!K87+'по 0,4'!K84</f>
        <v>0</v>
      </c>
      <c r="L87" s="31">
        <f>'[1]по 6-10'!L87+'[1]по 0,4'!L84</f>
        <v>0</v>
      </c>
      <c r="M87" s="31">
        <f>'[1]по 6-10'!M87+'[1]по 0,4'!M84</f>
        <v>0</v>
      </c>
      <c r="N87" s="31">
        <f>'[1]по 6-10'!N87+'[1]по 0,4'!N84</f>
        <v>0</v>
      </c>
      <c r="O87" s="31">
        <f>'[1]по 6-10'!O87+'[1]по 0,4'!O84</f>
        <v>0</v>
      </c>
      <c r="P87" s="31">
        <f>'[1]по 6-10'!P87+'[1]по 0,4'!P84</f>
        <v>0</v>
      </c>
      <c r="Q87" s="31">
        <f>'[1]по 6-10'!Q87+'[1]по 0,4'!Q84</f>
        <v>0</v>
      </c>
    </row>
    <row r="88" spans="1:17" ht="12.75" customHeight="1" x14ac:dyDescent="0.2">
      <c r="A88" s="18"/>
      <c r="B88" s="18"/>
      <c r="C88" s="18" t="s">
        <v>165</v>
      </c>
      <c r="D88" s="31">
        <f>'по 6-10'!D88+'по 0,4'!D85</f>
        <v>1</v>
      </c>
      <c r="E88" s="31">
        <f>'по 6-10'!E88+'по 0,4'!E85</f>
        <v>29.7</v>
      </c>
      <c r="F88" s="31">
        <f>'по 6-10'!F88+'по 0,4'!F85</f>
        <v>1</v>
      </c>
      <c r="G88" s="31">
        <f>'по 6-10'!G88+'по 0,4'!G85</f>
        <v>29.7</v>
      </c>
      <c r="H88" s="31">
        <f>'по 6-10'!H88+'по 0,4'!H85</f>
        <v>0</v>
      </c>
      <c r="I88" s="31">
        <f>'по 6-10'!I88+'по 0,4'!I85</f>
        <v>0</v>
      </c>
      <c r="J88" s="31">
        <f>'по 6-10'!J88+'по 0,4'!J85</f>
        <v>0</v>
      </c>
      <c r="K88" s="31">
        <f>'по 6-10'!K88+'по 0,4'!K85</f>
        <v>0</v>
      </c>
      <c r="L88" s="31">
        <f>'[1]по 6-10'!L88+'[1]по 0,4'!L85</f>
        <v>0</v>
      </c>
      <c r="M88" s="31">
        <f>'[1]по 6-10'!M88+'[1]по 0,4'!M85</f>
        <v>0</v>
      </c>
      <c r="N88" s="31">
        <f>'[1]по 6-10'!N88+'[1]по 0,4'!N85</f>
        <v>0</v>
      </c>
      <c r="O88" s="31">
        <f>'[1]по 6-10'!O88+'[1]по 0,4'!O85</f>
        <v>0</v>
      </c>
      <c r="P88" s="31">
        <f>'[1]по 6-10'!P88+'[1]по 0,4'!P85</f>
        <v>0</v>
      </c>
      <c r="Q88" s="31">
        <f>'[1]по 6-10'!Q88+'[1]по 0,4'!Q85</f>
        <v>0</v>
      </c>
    </row>
    <row r="89" spans="1:17" ht="12.75" customHeight="1" x14ac:dyDescent="0.2">
      <c r="A89" s="18"/>
      <c r="C89" s="18" t="s">
        <v>166</v>
      </c>
      <c r="D89" s="31">
        <f>'по 6-10'!D89+'по 0,4'!D86</f>
        <v>1</v>
      </c>
      <c r="E89" s="31">
        <f>'по 6-10'!E89+'по 0,4'!E86</f>
        <v>30</v>
      </c>
      <c r="F89" s="31">
        <f>'по 6-10'!F89+'по 0,4'!F86</f>
        <v>0</v>
      </c>
      <c r="G89" s="31">
        <f>'по 6-10'!G89+'по 0,4'!G86</f>
        <v>0</v>
      </c>
      <c r="H89" s="31">
        <f>'по 6-10'!H89+'по 0,4'!H86</f>
        <v>0</v>
      </c>
      <c r="I89" s="31">
        <f>'по 6-10'!I89+'по 0,4'!I86</f>
        <v>0</v>
      </c>
      <c r="J89" s="31">
        <f>'по 6-10'!J89+'по 0,4'!J86</f>
        <v>0</v>
      </c>
      <c r="K89" s="31">
        <f>'по 6-10'!K89+'по 0,4'!K86</f>
        <v>0</v>
      </c>
      <c r="L89" s="31">
        <f>'[1]по 6-10'!L89+'[1]по 0,4'!L86</f>
        <v>0</v>
      </c>
      <c r="M89" s="31">
        <f>'[1]по 6-10'!M89+'[1]по 0,4'!M86</f>
        <v>0</v>
      </c>
      <c r="N89" s="31">
        <f>'[1]по 6-10'!N89+'[1]по 0,4'!N86</f>
        <v>0</v>
      </c>
      <c r="O89" s="31">
        <f>'[1]по 6-10'!O89+'[1]по 0,4'!O86</f>
        <v>0</v>
      </c>
      <c r="P89" s="31">
        <f>'[1]по 6-10'!P89+'[1]по 0,4'!P86</f>
        <v>0</v>
      </c>
      <c r="Q89" s="31">
        <f>'[1]по 6-10'!Q89+'[1]по 0,4'!Q86</f>
        <v>0</v>
      </c>
    </row>
    <row r="90" spans="1:17" ht="12.75" customHeight="1" x14ac:dyDescent="0.2">
      <c r="A90" s="18"/>
      <c r="B90" s="18"/>
      <c r="C90" s="18" t="s">
        <v>347</v>
      </c>
      <c r="D90" s="31">
        <f>'по 6-10'!D90+'по 0,4'!D87</f>
        <v>2</v>
      </c>
      <c r="E90" s="31">
        <f>'по 6-10'!E90+'по 0,4'!E87</f>
        <v>300</v>
      </c>
      <c r="F90" s="31">
        <f>'по 6-10'!F90+'по 0,4'!F87</f>
        <v>0</v>
      </c>
      <c r="G90" s="31">
        <f>'по 6-10'!G90+'по 0,4'!G87</f>
        <v>0</v>
      </c>
      <c r="H90" s="31">
        <f>'по 6-10'!H90+'по 0,4'!H87</f>
        <v>0</v>
      </c>
      <c r="I90" s="31">
        <f>'по 6-10'!I90+'по 0,4'!I87</f>
        <v>0</v>
      </c>
      <c r="J90" s="31">
        <f>'по 6-10'!J90+'по 0,4'!J87</f>
        <v>0</v>
      </c>
      <c r="K90" s="31">
        <f>'по 6-10'!K90+'по 0,4'!K87</f>
        <v>0</v>
      </c>
      <c r="L90" s="31">
        <f>'[1]по 6-10'!L90+'[1]по 0,4'!L87</f>
        <v>0</v>
      </c>
      <c r="M90" s="31">
        <f>'[1]по 6-10'!M90+'[1]по 0,4'!M87</f>
        <v>0</v>
      </c>
      <c r="N90" s="31">
        <f>'[1]по 6-10'!N90+'[1]по 0,4'!N87</f>
        <v>0</v>
      </c>
      <c r="O90" s="31">
        <f>'[1]по 6-10'!O90+'[1]по 0,4'!O87</f>
        <v>0</v>
      </c>
      <c r="P90" s="31">
        <f>'[1]по 6-10'!P90+'[1]по 0,4'!P87</f>
        <v>0</v>
      </c>
      <c r="Q90" s="31">
        <f>'[1]по 6-10'!Q90+'[1]по 0,4'!Q87</f>
        <v>0</v>
      </c>
    </row>
    <row r="91" spans="1:17" ht="12.75" customHeight="1" x14ac:dyDescent="0.2">
      <c r="A91" s="18"/>
      <c r="B91" s="18"/>
      <c r="C91" s="18" t="s">
        <v>348</v>
      </c>
      <c r="D91" s="31">
        <f>'по 6-10'!D91+'по 0,4'!D88</f>
        <v>3</v>
      </c>
      <c r="E91" s="31">
        <f>'по 6-10'!E91+'по 0,4'!E88</f>
        <v>25</v>
      </c>
      <c r="F91" s="31">
        <f>'по 6-10'!F91+'по 0,4'!F88</f>
        <v>3</v>
      </c>
      <c r="G91" s="31">
        <f>'по 6-10'!G91+'по 0,4'!G88</f>
        <v>25</v>
      </c>
      <c r="H91" s="31">
        <f>'по 6-10'!H91+'по 0,4'!H88</f>
        <v>0</v>
      </c>
      <c r="I91" s="31">
        <f>'по 6-10'!I91+'по 0,4'!I88</f>
        <v>0</v>
      </c>
      <c r="J91" s="31">
        <f>'по 6-10'!J91+'по 0,4'!J88</f>
        <v>1</v>
      </c>
      <c r="K91" s="31">
        <f>'по 6-10'!K91+'по 0,4'!K88</f>
        <v>5</v>
      </c>
      <c r="L91" s="31">
        <f>'[1]по 6-10'!L91+'[1]по 0,4'!L88</f>
        <v>0</v>
      </c>
      <c r="M91" s="31">
        <f>'[1]по 6-10'!M91+'[1]по 0,4'!M88</f>
        <v>0</v>
      </c>
      <c r="N91" s="31">
        <f>'[1]по 6-10'!N91+'[1]по 0,4'!N88</f>
        <v>0</v>
      </c>
      <c r="O91" s="31">
        <f>'[1]по 6-10'!O91+'[1]по 0,4'!O88</f>
        <v>0</v>
      </c>
      <c r="P91" s="31">
        <f>'[1]по 6-10'!P91+'[1]по 0,4'!P88</f>
        <v>0</v>
      </c>
      <c r="Q91" s="31">
        <f>'[1]по 6-10'!Q91+'[1]по 0,4'!Q88</f>
        <v>0</v>
      </c>
    </row>
    <row r="92" spans="1:17" ht="12.75" customHeight="1" x14ac:dyDescent="0.2">
      <c r="A92" s="18"/>
      <c r="B92" s="18"/>
      <c r="C92" s="18" t="s">
        <v>167</v>
      </c>
      <c r="D92" s="31">
        <f>'по 6-10'!D92+'по 0,4'!D89</f>
        <v>1</v>
      </c>
      <c r="E92" s="31">
        <f>'по 6-10'!E92+'по 0,4'!E89</f>
        <v>40</v>
      </c>
      <c r="F92" s="31">
        <f>'по 6-10'!F92+'по 0,4'!F89</f>
        <v>0</v>
      </c>
      <c r="G92" s="31">
        <f>'по 6-10'!G92+'по 0,4'!G89</f>
        <v>0</v>
      </c>
      <c r="H92" s="31">
        <f>'по 6-10'!H92+'по 0,4'!H89</f>
        <v>0</v>
      </c>
      <c r="I92" s="31">
        <f>'по 6-10'!I92+'по 0,4'!I89</f>
        <v>0</v>
      </c>
      <c r="J92" s="31">
        <f>'по 6-10'!J92+'по 0,4'!J89</f>
        <v>0</v>
      </c>
      <c r="K92" s="31">
        <f>'по 6-10'!K92+'по 0,4'!K89</f>
        <v>0</v>
      </c>
      <c r="L92" s="31">
        <f>'[1]по 6-10'!L92+'[1]по 0,4'!L89</f>
        <v>0</v>
      </c>
      <c r="M92" s="31">
        <f>'[1]по 6-10'!M92+'[1]по 0,4'!M89</f>
        <v>0</v>
      </c>
      <c r="N92" s="31">
        <f>'[1]по 6-10'!N92+'[1]по 0,4'!N89</f>
        <v>0</v>
      </c>
      <c r="O92" s="31">
        <f>'[1]по 6-10'!O92+'[1]по 0,4'!O89</f>
        <v>0</v>
      </c>
      <c r="P92" s="31">
        <f>'[1]по 6-10'!P92+'[1]по 0,4'!P89</f>
        <v>0</v>
      </c>
      <c r="Q92" s="31">
        <f>'[1]по 6-10'!Q92+'[1]по 0,4'!Q89</f>
        <v>0</v>
      </c>
    </row>
    <row r="93" spans="1:17" ht="12.75" customHeight="1" x14ac:dyDescent="0.2">
      <c r="A93" s="18"/>
      <c r="B93" s="18"/>
      <c r="C93" s="18" t="s">
        <v>349</v>
      </c>
      <c r="D93" s="31">
        <f>'по 6-10'!D93+'по 0,4'!D90</f>
        <v>8</v>
      </c>
      <c r="E93" s="31">
        <f>'по 6-10'!E93+'по 0,4'!E90</f>
        <v>68</v>
      </c>
      <c r="F93" s="31">
        <f>'по 6-10'!F93+'по 0,4'!F90</f>
        <v>5</v>
      </c>
      <c r="G93" s="31">
        <f>'по 6-10'!G93+'по 0,4'!G90</f>
        <v>56</v>
      </c>
      <c r="H93" s="31">
        <f>'по 6-10'!H93+'по 0,4'!H90</f>
        <v>0</v>
      </c>
      <c r="I93" s="31">
        <f>'по 6-10'!I93+'по 0,4'!I90</f>
        <v>0</v>
      </c>
      <c r="J93" s="31">
        <f>'по 6-10'!J93+'по 0,4'!J90</f>
        <v>0</v>
      </c>
      <c r="K93" s="31">
        <f>'по 6-10'!K93+'по 0,4'!K90</f>
        <v>0</v>
      </c>
      <c r="L93" s="31">
        <f>'[1]по 6-10'!L93+'[1]по 0,4'!L90</f>
        <v>0</v>
      </c>
      <c r="M93" s="31">
        <f>'[1]по 6-10'!M93+'[1]по 0,4'!M90</f>
        <v>0</v>
      </c>
      <c r="N93" s="31">
        <f>'[1]по 6-10'!N93+'[1]по 0,4'!N90</f>
        <v>0</v>
      </c>
      <c r="O93" s="31">
        <f>'[1]по 6-10'!O93+'[1]по 0,4'!O90</f>
        <v>0</v>
      </c>
      <c r="P93" s="31">
        <f>'[1]по 6-10'!P93+'[1]по 0,4'!P90</f>
        <v>0</v>
      </c>
      <c r="Q93" s="31">
        <f>'[1]по 6-10'!Q93+'[1]по 0,4'!Q90</f>
        <v>0</v>
      </c>
    </row>
    <row r="94" spans="1:17" ht="12.75" customHeight="1" x14ac:dyDescent="0.2">
      <c r="A94" s="18"/>
      <c r="B94" s="18"/>
      <c r="C94" s="18" t="s">
        <v>168</v>
      </c>
      <c r="D94" s="31">
        <f>'по 6-10'!D94+'по 0,4'!D91</f>
        <v>0</v>
      </c>
      <c r="E94" s="31">
        <f>'по 6-10'!E94+'по 0,4'!E91</f>
        <v>0</v>
      </c>
      <c r="F94" s="31">
        <f>'по 6-10'!F94+'по 0,4'!F91</f>
        <v>0</v>
      </c>
      <c r="G94" s="31">
        <f>'по 6-10'!G94+'по 0,4'!G91</f>
        <v>0</v>
      </c>
      <c r="H94" s="31">
        <f>'по 6-10'!H94+'по 0,4'!H91</f>
        <v>0</v>
      </c>
      <c r="I94" s="31">
        <f>'по 6-10'!I94+'по 0,4'!I91</f>
        <v>0</v>
      </c>
      <c r="J94" s="31">
        <f>'по 6-10'!J94+'по 0,4'!J91</f>
        <v>0</v>
      </c>
      <c r="K94" s="31">
        <f>'по 6-10'!K94+'по 0,4'!K91</f>
        <v>0</v>
      </c>
      <c r="L94" s="31">
        <f>'[1]по 6-10'!L94+'[1]по 0,4'!L91</f>
        <v>0</v>
      </c>
      <c r="M94" s="31">
        <f>'[1]по 6-10'!M94+'[1]по 0,4'!M91</f>
        <v>0</v>
      </c>
      <c r="N94" s="31">
        <f>'[1]по 6-10'!N94+'[1]по 0,4'!N91</f>
        <v>0</v>
      </c>
      <c r="O94" s="31">
        <f>'[1]по 6-10'!O94+'[1]по 0,4'!O91</f>
        <v>0</v>
      </c>
      <c r="P94" s="31">
        <f>'[1]по 6-10'!P94+'[1]по 0,4'!P91</f>
        <v>0</v>
      </c>
      <c r="Q94" s="31">
        <f>'[1]по 6-10'!Q94+'[1]по 0,4'!Q91</f>
        <v>0</v>
      </c>
    </row>
    <row r="95" spans="1:17" ht="12.75" customHeight="1" x14ac:dyDescent="0.2">
      <c r="A95" s="18"/>
      <c r="B95" s="18"/>
      <c r="C95" s="18" t="s">
        <v>169</v>
      </c>
      <c r="D95" s="31">
        <f>'по 6-10'!D95+'по 0,4'!D92</f>
        <v>0</v>
      </c>
      <c r="E95" s="31">
        <f>'по 6-10'!E95+'по 0,4'!E92</f>
        <v>0</v>
      </c>
      <c r="F95" s="31">
        <f>'по 6-10'!F95+'по 0,4'!F92</f>
        <v>0</v>
      </c>
      <c r="G95" s="31">
        <f>'по 6-10'!G95+'по 0,4'!G92</f>
        <v>0</v>
      </c>
      <c r="H95" s="31">
        <f>'по 6-10'!H95+'по 0,4'!H92</f>
        <v>0</v>
      </c>
      <c r="I95" s="31">
        <f>'по 6-10'!I95+'по 0,4'!I92</f>
        <v>0</v>
      </c>
      <c r="J95" s="31">
        <f>'по 6-10'!J95+'по 0,4'!J92</f>
        <v>0</v>
      </c>
      <c r="K95" s="31">
        <f>'по 6-10'!K95+'по 0,4'!K92</f>
        <v>0</v>
      </c>
      <c r="L95" s="31">
        <f>'[1]по 6-10'!L95+'[1]по 0,4'!L92</f>
        <v>0</v>
      </c>
      <c r="M95" s="31">
        <f>'[1]по 6-10'!M95+'[1]по 0,4'!M92</f>
        <v>0</v>
      </c>
      <c r="N95" s="31">
        <f>'[1]по 6-10'!N95+'[1]по 0,4'!N92</f>
        <v>0</v>
      </c>
      <c r="O95" s="31">
        <f>'[1]по 6-10'!O95+'[1]по 0,4'!O92</f>
        <v>0</v>
      </c>
      <c r="P95" s="31">
        <f>'[1]по 6-10'!P95+'[1]по 0,4'!P92</f>
        <v>0</v>
      </c>
      <c r="Q95" s="31">
        <f>'[1]по 6-10'!Q95+'[1]по 0,4'!Q92</f>
        <v>0</v>
      </c>
    </row>
    <row r="96" spans="1:17" ht="12.75" customHeight="1" x14ac:dyDescent="0.2">
      <c r="A96" s="18"/>
      <c r="B96" s="18"/>
      <c r="C96" s="18" t="s">
        <v>424</v>
      </c>
      <c r="D96" s="31">
        <f>'по 6-10'!D96+'по 0,4'!D93</f>
        <v>1</v>
      </c>
      <c r="E96" s="31">
        <f>'по 6-10'!E96+'по 0,4'!E93</f>
        <v>350</v>
      </c>
      <c r="F96" s="31">
        <f>'по 6-10'!F96+'по 0,4'!F93</f>
        <v>1</v>
      </c>
      <c r="G96" s="31">
        <f>'по 6-10'!G96+'по 0,4'!G93</f>
        <v>350</v>
      </c>
      <c r="H96" s="31">
        <f>'по 6-10'!H96+'по 0,4'!H93</f>
        <v>0</v>
      </c>
      <c r="I96" s="31">
        <f>'по 6-10'!I96+'по 0,4'!I93</f>
        <v>0</v>
      </c>
      <c r="J96" s="31">
        <f>'по 6-10'!J96+'по 0,4'!J93</f>
        <v>0</v>
      </c>
      <c r="K96" s="31">
        <f>'по 6-10'!K96+'по 0,4'!K93</f>
        <v>0</v>
      </c>
      <c r="L96" s="31">
        <f>'[1]по 6-10'!L96+'[1]по 0,4'!L93</f>
        <v>0</v>
      </c>
      <c r="M96" s="31">
        <f>'[1]по 6-10'!M96+'[1]по 0,4'!M93</f>
        <v>0</v>
      </c>
      <c r="N96" s="31">
        <f>'[1]по 6-10'!N96+'[1]по 0,4'!N93</f>
        <v>0</v>
      </c>
      <c r="O96" s="31">
        <f>'[1]по 6-10'!O96+'[1]по 0,4'!O93</f>
        <v>0</v>
      </c>
      <c r="P96" s="31">
        <f>'[1]по 6-10'!P96+'[1]по 0,4'!P93</f>
        <v>0</v>
      </c>
      <c r="Q96" s="31">
        <f>'[1]по 6-10'!Q96+'[1]по 0,4'!Q93</f>
        <v>0</v>
      </c>
    </row>
    <row r="97" spans="1:17" ht="12.75" customHeight="1" x14ac:dyDescent="0.2">
      <c r="A97" s="18"/>
      <c r="B97" s="18"/>
      <c r="C97" s="18" t="s">
        <v>170</v>
      </c>
      <c r="D97" s="31">
        <f>'по 6-10'!D97+'по 0,4'!D94</f>
        <v>0</v>
      </c>
      <c r="E97" s="31">
        <f>'по 6-10'!E97+'по 0,4'!E94</f>
        <v>0</v>
      </c>
      <c r="F97" s="31">
        <f>'по 6-10'!F97+'по 0,4'!F94</f>
        <v>0</v>
      </c>
      <c r="G97" s="31">
        <f>'по 6-10'!G97+'по 0,4'!G94</f>
        <v>0</v>
      </c>
      <c r="H97" s="31">
        <f>'по 6-10'!H97+'по 0,4'!H94</f>
        <v>0</v>
      </c>
      <c r="I97" s="31">
        <f>'по 6-10'!I97+'по 0,4'!I94</f>
        <v>0</v>
      </c>
      <c r="J97" s="31">
        <f>'по 6-10'!J97+'по 0,4'!J94</f>
        <v>0</v>
      </c>
      <c r="K97" s="31">
        <f>'по 6-10'!K97+'по 0,4'!K94</f>
        <v>0</v>
      </c>
      <c r="L97" s="31">
        <f>'[1]по 6-10'!L97+'[1]по 0,4'!L94</f>
        <v>0</v>
      </c>
      <c r="M97" s="31">
        <f>'[1]по 6-10'!M97+'[1]по 0,4'!M94</f>
        <v>0</v>
      </c>
      <c r="N97" s="31">
        <f>'[1]по 6-10'!N97+'[1]по 0,4'!N94</f>
        <v>0</v>
      </c>
      <c r="O97" s="31">
        <f>'[1]по 6-10'!O97+'[1]по 0,4'!O94</f>
        <v>0</v>
      </c>
      <c r="P97" s="31">
        <f>'[1]по 6-10'!P97+'[1]по 0,4'!P94</f>
        <v>0</v>
      </c>
      <c r="Q97" s="31">
        <f>'[1]по 6-10'!Q97+'[1]по 0,4'!Q94</f>
        <v>0</v>
      </c>
    </row>
    <row r="98" spans="1:17" ht="12.75" customHeight="1" x14ac:dyDescent="0.2">
      <c r="A98" s="18"/>
      <c r="B98" s="18"/>
      <c r="C98" s="18" t="s">
        <v>350</v>
      </c>
      <c r="D98" s="31">
        <f>'по 6-10'!D98+'по 0,4'!D95</f>
        <v>8</v>
      </c>
      <c r="E98" s="31">
        <f>'по 6-10'!E98+'по 0,4'!E95</f>
        <v>132</v>
      </c>
      <c r="F98" s="31">
        <f>'по 6-10'!F98+'по 0,4'!F95</f>
        <v>4</v>
      </c>
      <c r="G98" s="31">
        <f>'по 6-10'!G98+'по 0,4'!G95</f>
        <v>82</v>
      </c>
      <c r="H98" s="31">
        <f>'по 6-10'!H98+'по 0,4'!H95</f>
        <v>0</v>
      </c>
      <c r="I98" s="31">
        <f>'по 6-10'!I98+'по 0,4'!I95</f>
        <v>0</v>
      </c>
      <c r="J98" s="31">
        <f>'по 6-10'!J98+'по 0,4'!J95</f>
        <v>1</v>
      </c>
      <c r="K98" s="31">
        <f>'по 6-10'!K98+'по 0,4'!K95</f>
        <v>60</v>
      </c>
      <c r="L98" s="31">
        <f>'[1]по 6-10'!L98+'[1]по 0,4'!L95</f>
        <v>0</v>
      </c>
      <c r="M98" s="31">
        <f>'[1]по 6-10'!M98+'[1]по 0,4'!M95</f>
        <v>0</v>
      </c>
      <c r="N98" s="31">
        <f>'[1]по 6-10'!N98+'[1]по 0,4'!N95</f>
        <v>0</v>
      </c>
      <c r="O98" s="31">
        <f>'[1]по 6-10'!O98+'[1]по 0,4'!O95</f>
        <v>0</v>
      </c>
      <c r="P98" s="31">
        <f>'[1]по 6-10'!P98+'[1]по 0,4'!P95</f>
        <v>0</v>
      </c>
      <c r="Q98" s="31">
        <f>'[1]по 6-10'!Q98+'[1]по 0,4'!Q95</f>
        <v>0</v>
      </c>
    </row>
    <row r="99" spans="1:17" ht="12.75" customHeight="1" x14ac:dyDescent="0.2">
      <c r="A99" s="18"/>
      <c r="B99" s="18"/>
      <c r="C99" s="18" t="s">
        <v>172</v>
      </c>
      <c r="D99" s="31">
        <f>'по 6-10'!D99+'по 0,4'!D96</f>
        <v>7</v>
      </c>
      <c r="E99" s="31">
        <f>'по 6-10'!E99+'по 0,4'!E96</f>
        <v>48</v>
      </c>
      <c r="F99" s="31">
        <f>'по 6-10'!F99+'по 0,4'!F96</f>
        <v>3</v>
      </c>
      <c r="G99" s="31">
        <f>'по 6-10'!G99+'по 0,4'!G96</f>
        <v>22</v>
      </c>
      <c r="H99" s="31">
        <f>'по 6-10'!H99+'по 0,4'!H96</f>
        <v>0</v>
      </c>
      <c r="I99" s="31">
        <f>'по 6-10'!I99+'по 0,4'!I96</f>
        <v>0</v>
      </c>
      <c r="J99" s="31">
        <f>'по 6-10'!J99+'по 0,4'!J96</f>
        <v>0</v>
      </c>
      <c r="K99" s="31">
        <f>'по 6-10'!K99+'по 0,4'!K96</f>
        <v>0</v>
      </c>
      <c r="L99" s="31">
        <f>'[1]по 6-10'!L99+'[1]по 0,4'!L96</f>
        <v>0</v>
      </c>
      <c r="M99" s="31">
        <f>'[1]по 6-10'!M99+'[1]по 0,4'!M96</f>
        <v>0</v>
      </c>
      <c r="N99" s="31">
        <f>'[1]по 6-10'!N99+'[1]по 0,4'!N96</f>
        <v>0</v>
      </c>
      <c r="O99" s="31">
        <f>'[1]по 6-10'!O99+'[1]по 0,4'!O96</f>
        <v>0</v>
      </c>
      <c r="P99" s="31">
        <f>'[1]по 6-10'!P99+'[1]по 0,4'!P96</f>
        <v>0</v>
      </c>
      <c r="Q99" s="31">
        <f>'[1]по 6-10'!Q99+'[1]по 0,4'!Q96</f>
        <v>0</v>
      </c>
    </row>
    <row r="100" spans="1:17" ht="12.75" customHeight="1" x14ac:dyDescent="0.2">
      <c r="A100" s="18"/>
      <c r="B100" s="46"/>
      <c r="C100" s="18" t="s">
        <v>173</v>
      </c>
      <c r="D100" s="31">
        <f>'по 6-10'!D100+'по 0,4'!D97</f>
        <v>2</v>
      </c>
      <c r="E100" s="31">
        <f>'по 6-10'!E100+'по 0,4'!E97</f>
        <v>12</v>
      </c>
      <c r="F100" s="31">
        <f>'по 6-10'!F100+'по 0,4'!F97</f>
        <v>0</v>
      </c>
      <c r="G100" s="31">
        <f>'по 6-10'!G100+'по 0,4'!G97</f>
        <v>0</v>
      </c>
      <c r="H100" s="31">
        <f>'по 6-10'!H100+'по 0,4'!H97</f>
        <v>0</v>
      </c>
      <c r="I100" s="31">
        <f>'по 6-10'!I100+'по 0,4'!I97</f>
        <v>0</v>
      </c>
      <c r="J100" s="31">
        <f>'по 6-10'!J100+'по 0,4'!J97</f>
        <v>0</v>
      </c>
      <c r="K100" s="31">
        <f>'по 6-10'!K100+'по 0,4'!K97</f>
        <v>0</v>
      </c>
      <c r="L100" s="31">
        <f>'[1]по 6-10'!L100+'[1]по 0,4'!L97</f>
        <v>0</v>
      </c>
      <c r="M100" s="31">
        <f>'[1]по 6-10'!M100+'[1]по 0,4'!M97</f>
        <v>0</v>
      </c>
      <c r="N100" s="31">
        <f>'[1]по 6-10'!N100+'[1]по 0,4'!N97</f>
        <v>0</v>
      </c>
      <c r="O100" s="31">
        <f>'[1]по 6-10'!O100+'[1]по 0,4'!O97</f>
        <v>0</v>
      </c>
      <c r="P100" s="31">
        <f>'[1]по 6-10'!P100+'[1]по 0,4'!P97</f>
        <v>0</v>
      </c>
      <c r="Q100" s="31">
        <f>'[1]по 6-10'!Q100+'[1]по 0,4'!Q97</f>
        <v>0</v>
      </c>
    </row>
    <row r="101" spans="1:17" ht="12.75" customHeight="1" x14ac:dyDescent="0.2">
      <c r="A101" s="18"/>
      <c r="B101" s="20"/>
      <c r="C101" s="46" t="s">
        <v>174</v>
      </c>
      <c r="D101" s="31">
        <f>'по 6-10'!D101+'по 0,4'!D98</f>
        <v>5</v>
      </c>
      <c r="E101" s="31">
        <f>'по 6-10'!E101+'по 0,4'!E98</f>
        <v>115</v>
      </c>
      <c r="F101" s="31">
        <f>'по 6-10'!F101+'по 0,4'!F98</f>
        <v>6</v>
      </c>
      <c r="G101" s="31">
        <f>'по 6-10'!G101+'по 0,4'!G98</f>
        <v>55</v>
      </c>
      <c r="H101" s="31">
        <f>'по 6-10'!H101+'по 0,4'!H98</f>
        <v>0</v>
      </c>
      <c r="I101" s="31">
        <f>'по 6-10'!I101+'по 0,4'!I98</f>
        <v>0</v>
      </c>
      <c r="J101" s="31">
        <f>'по 6-10'!J101+'по 0,4'!J98</f>
        <v>0</v>
      </c>
      <c r="K101" s="31">
        <f>'по 6-10'!K101+'по 0,4'!K98</f>
        <v>0</v>
      </c>
      <c r="L101" s="31">
        <f>'[1]по 6-10'!L101+'[1]по 0,4'!L98</f>
        <v>0</v>
      </c>
      <c r="M101" s="31">
        <f>'[1]по 6-10'!M101+'[1]по 0,4'!M98</f>
        <v>0</v>
      </c>
      <c r="N101" s="31">
        <f>'[1]по 6-10'!N101+'[1]по 0,4'!N98</f>
        <v>0</v>
      </c>
      <c r="O101" s="31">
        <f>'[1]по 6-10'!O101+'[1]по 0,4'!O98</f>
        <v>0</v>
      </c>
      <c r="P101" s="31">
        <f>'[1]по 6-10'!P101+'[1]по 0,4'!P98</f>
        <v>0</v>
      </c>
      <c r="Q101" s="31">
        <f>'[1]по 6-10'!Q101+'[1]по 0,4'!Q98</f>
        <v>0</v>
      </c>
    </row>
    <row r="102" spans="1:17" ht="22.5" customHeight="1" x14ac:dyDescent="0.25">
      <c r="A102" s="18"/>
      <c r="B102" s="50"/>
      <c r="C102" s="20" t="s">
        <v>30</v>
      </c>
      <c r="D102" s="64">
        <f t="shared" ref="D102:Q102" si="1">SUM(D66:D101)</f>
        <v>195</v>
      </c>
      <c r="E102" s="64">
        <f t="shared" si="1"/>
        <v>4646.7</v>
      </c>
      <c r="F102" s="64">
        <f t="shared" si="1"/>
        <v>104</v>
      </c>
      <c r="G102" s="64">
        <f t="shared" si="1"/>
        <v>1962.7</v>
      </c>
      <c r="H102" s="64">
        <f t="shared" si="1"/>
        <v>0</v>
      </c>
      <c r="I102" s="64">
        <f t="shared" si="1"/>
        <v>0</v>
      </c>
      <c r="J102" s="64">
        <f t="shared" si="1"/>
        <v>10</v>
      </c>
      <c r="K102" s="64">
        <f t="shared" si="1"/>
        <v>405</v>
      </c>
      <c r="L102" s="64">
        <f t="shared" si="1"/>
        <v>0</v>
      </c>
      <c r="M102" s="64">
        <f t="shared" si="1"/>
        <v>0</v>
      </c>
      <c r="N102" s="64">
        <f t="shared" si="1"/>
        <v>0</v>
      </c>
      <c r="O102" s="64">
        <f t="shared" si="1"/>
        <v>0</v>
      </c>
      <c r="P102" s="64">
        <f t="shared" si="1"/>
        <v>0</v>
      </c>
      <c r="Q102" s="64">
        <f t="shared" si="1"/>
        <v>0</v>
      </c>
    </row>
    <row r="103" spans="1:17" ht="15" x14ac:dyDescent="0.25">
      <c r="A103" s="18"/>
      <c r="B103" s="46"/>
      <c r="C103" s="50" t="s">
        <v>219</v>
      </c>
      <c r="D103" s="31"/>
      <c r="E103" s="31"/>
      <c r="F103" s="31"/>
      <c r="G103" s="31"/>
      <c r="H103" s="24"/>
      <c r="I103" s="24"/>
      <c r="J103" s="31"/>
      <c r="K103" s="31"/>
      <c r="L103" s="8"/>
      <c r="M103" s="8"/>
      <c r="N103" s="8"/>
      <c r="O103" s="8"/>
      <c r="P103" s="8"/>
      <c r="Q103" s="8"/>
    </row>
    <row r="104" spans="1:17" x14ac:dyDescent="0.2">
      <c r="A104" s="18"/>
      <c r="B104" s="46"/>
      <c r="C104" s="46" t="s">
        <v>175</v>
      </c>
      <c r="D104" s="31">
        <f>'по 6-10'!D104+'по 0,4'!D101</f>
        <v>43</v>
      </c>
      <c r="E104" s="31">
        <f>'по 6-10'!E104+'по 0,4'!E101</f>
        <v>1958</v>
      </c>
      <c r="F104" s="31">
        <f>'по 6-10'!F104+'по 0,4'!F101</f>
        <v>13</v>
      </c>
      <c r="G104" s="31">
        <f>'по 6-10'!G104+'по 0,4'!G101</f>
        <v>1054</v>
      </c>
      <c r="H104" s="31">
        <f>'по 6-10'!H104+'по 0,4'!H101</f>
        <v>0</v>
      </c>
      <c r="I104" s="31">
        <f>'по 6-10'!I104+'по 0,4'!I101</f>
        <v>0</v>
      </c>
      <c r="J104" s="31">
        <f>'по 6-10'!J104+'по 0,4'!J101</f>
        <v>1</v>
      </c>
      <c r="K104" s="31">
        <f>'по 6-10'!K104+'по 0,4'!K101</f>
        <v>8</v>
      </c>
      <c r="L104" s="31">
        <f>'[1]по 6-10'!L104+'[1]по 0,4'!L101</f>
        <v>0</v>
      </c>
      <c r="M104" s="31">
        <f>'[1]по 6-10'!M104+'[1]по 0,4'!M101</f>
        <v>0</v>
      </c>
      <c r="N104" s="31">
        <f>'[1]по 6-10'!N104+'[1]по 0,4'!N101</f>
        <v>0</v>
      </c>
      <c r="O104" s="31">
        <f>'[1]по 6-10'!O104+'[1]по 0,4'!O101</f>
        <v>0</v>
      </c>
      <c r="P104" s="31">
        <f>'[1]по 6-10'!P104+'[1]по 0,4'!P101</f>
        <v>0</v>
      </c>
      <c r="Q104" s="31">
        <f>'[1]по 6-10'!Q104+'[1]по 0,4'!Q101</f>
        <v>0</v>
      </c>
    </row>
    <row r="105" spans="1:17" x14ac:dyDescent="0.2">
      <c r="A105" s="18"/>
      <c r="B105" s="46"/>
      <c r="C105" s="46" t="s">
        <v>412</v>
      </c>
      <c r="D105" s="31">
        <f>'по 6-10'!D105+'по 0,4'!D102</f>
        <v>41</v>
      </c>
      <c r="E105" s="31">
        <f>'по 6-10'!E105+'по 0,4'!E102</f>
        <v>2657</v>
      </c>
      <c r="F105" s="31">
        <f>'по 6-10'!F105+'по 0,4'!F102</f>
        <v>19</v>
      </c>
      <c r="G105" s="31">
        <f>'по 6-10'!G105+'по 0,4'!G102</f>
        <v>642</v>
      </c>
      <c r="H105" s="31">
        <f>'по 6-10'!H105+'по 0,4'!H102</f>
        <v>0</v>
      </c>
      <c r="I105" s="31">
        <f>'по 6-10'!I105+'по 0,4'!I102</f>
        <v>0</v>
      </c>
      <c r="J105" s="31">
        <f>'по 6-10'!J105+'по 0,4'!J102</f>
        <v>0</v>
      </c>
      <c r="K105" s="31">
        <f>'по 6-10'!K105+'по 0,4'!K102</f>
        <v>0</v>
      </c>
      <c r="L105" s="31">
        <f>'[1]по 6-10'!L105+'[1]по 0,4'!L102</f>
        <v>0</v>
      </c>
      <c r="M105" s="31">
        <f>'[1]по 6-10'!M105+'[1]по 0,4'!M102</f>
        <v>0</v>
      </c>
      <c r="N105" s="31">
        <f>'[1]по 6-10'!N105+'[1]по 0,4'!N102</f>
        <v>0</v>
      </c>
      <c r="O105" s="31">
        <f>'[1]по 6-10'!O105+'[1]по 0,4'!O102</f>
        <v>0</v>
      </c>
      <c r="P105" s="31">
        <f>'[1]по 6-10'!P105+'[1]по 0,4'!P102</f>
        <v>0</v>
      </c>
      <c r="Q105" s="31">
        <f>'[1]по 6-10'!Q105+'[1]по 0,4'!Q102</f>
        <v>0</v>
      </c>
    </row>
    <row r="106" spans="1:17" x14ac:dyDescent="0.2">
      <c r="A106" s="18"/>
      <c r="B106" s="46"/>
      <c r="C106" s="46" t="s">
        <v>177</v>
      </c>
      <c r="D106" s="31">
        <f>'по 6-10'!D106+'по 0,4'!D103</f>
        <v>8</v>
      </c>
      <c r="E106" s="31">
        <f>'по 6-10'!E106+'по 0,4'!E103</f>
        <v>122</v>
      </c>
      <c r="F106" s="31">
        <f>'по 6-10'!F106+'по 0,4'!F103</f>
        <v>3</v>
      </c>
      <c r="G106" s="31">
        <f>'по 6-10'!G106+'по 0,4'!G103</f>
        <v>17</v>
      </c>
      <c r="H106" s="31">
        <f>'по 6-10'!H106+'по 0,4'!H103</f>
        <v>0</v>
      </c>
      <c r="I106" s="31">
        <f>'по 6-10'!I106+'по 0,4'!I103</f>
        <v>0</v>
      </c>
      <c r="J106" s="31">
        <f>'по 6-10'!J106+'по 0,4'!J103</f>
        <v>0</v>
      </c>
      <c r="K106" s="31">
        <f>'по 6-10'!K106+'по 0,4'!K103</f>
        <v>0</v>
      </c>
      <c r="L106" s="31">
        <f>'[1]по 6-10'!L106+'[1]по 0,4'!L103</f>
        <v>0</v>
      </c>
      <c r="M106" s="31">
        <f>'[1]по 6-10'!M106+'[1]по 0,4'!M103</f>
        <v>0</v>
      </c>
      <c r="N106" s="31">
        <f>'[1]по 6-10'!N106+'[1]по 0,4'!N103</f>
        <v>0</v>
      </c>
      <c r="O106" s="31">
        <f>'[1]по 6-10'!O106+'[1]по 0,4'!O103</f>
        <v>0</v>
      </c>
      <c r="P106" s="31">
        <f>'[1]по 6-10'!P106+'[1]по 0,4'!P103</f>
        <v>0</v>
      </c>
      <c r="Q106" s="31">
        <f>'[1]по 6-10'!Q106+'[1]по 0,4'!Q103</f>
        <v>0</v>
      </c>
    </row>
    <row r="107" spans="1:17" x14ac:dyDescent="0.2">
      <c r="A107" s="18"/>
      <c r="B107" s="46"/>
      <c r="C107" s="46" t="s">
        <v>178</v>
      </c>
      <c r="D107" s="31">
        <f>'по 6-10'!D107+'по 0,4'!D104</f>
        <v>46</v>
      </c>
      <c r="E107" s="31">
        <f>'по 6-10'!E107+'по 0,4'!E104</f>
        <v>436.5</v>
      </c>
      <c r="F107" s="31">
        <f>'по 6-10'!F107+'по 0,4'!F104</f>
        <v>10</v>
      </c>
      <c r="G107" s="31">
        <f>'по 6-10'!G107+'по 0,4'!G104</f>
        <v>213</v>
      </c>
      <c r="H107" s="31">
        <f>'по 6-10'!H107+'по 0,4'!H104</f>
        <v>0</v>
      </c>
      <c r="I107" s="31">
        <f>'по 6-10'!I107+'по 0,4'!I104</f>
        <v>0</v>
      </c>
      <c r="J107" s="31">
        <f>'по 6-10'!J107+'по 0,4'!J104</f>
        <v>3</v>
      </c>
      <c r="K107" s="31">
        <f>'по 6-10'!K107+'по 0,4'!K104</f>
        <v>53</v>
      </c>
      <c r="L107" s="31">
        <f>'[1]по 6-10'!L107+'[1]по 0,4'!L104</f>
        <v>0</v>
      </c>
      <c r="M107" s="31">
        <f>'[1]по 6-10'!M107+'[1]по 0,4'!M104</f>
        <v>0</v>
      </c>
      <c r="N107" s="31">
        <f>'[1]по 6-10'!N107+'[1]по 0,4'!N104</f>
        <v>0</v>
      </c>
      <c r="O107" s="31">
        <f>'[1]по 6-10'!O107+'[1]по 0,4'!O104</f>
        <v>0</v>
      </c>
      <c r="P107" s="31">
        <f>'[1]по 6-10'!P107+'[1]по 0,4'!P104</f>
        <v>0</v>
      </c>
      <c r="Q107" s="31">
        <f>'[1]по 6-10'!Q107+'[1]по 0,4'!Q104</f>
        <v>0</v>
      </c>
    </row>
    <row r="108" spans="1:17" x14ac:dyDescent="0.2">
      <c r="A108" s="18"/>
      <c r="B108" s="46"/>
      <c r="C108" s="46" t="s">
        <v>179</v>
      </c>
      <c r="D108" s="31">
        <f>'по 6-10'!D108+'по 0,4'!D105</f>
        <v>24</v>
      </c>
      <c r="E108" s="31">
        <f>'по 6-10'!E108+'по 0,4'!E105</f>
        <v>996</v>
      </c>
      <c r="F108" s="31">
        <f>'по 6-10'!F108+'по 0,4'!F105</f>
        <v>15</v>
      </c>
      <c r="G108" s="31">
        <f>'по 6-10'!G108+'по 0,4'!G105</f>
        <v>623</v>
      </c>
      <c r="H108" s="31">
        <f>'по 6-10'!H108+'по 0,4'!H105</f>
        <v>0</v>
      </c>
      <c r="I108" s="31">
        <f>'по 6-10'!I108+'по 0,4'!I105</f>
        <v>0</v>
      </c>
      <c r="J108" s="31">
        <f>'по 6-10'!J108+'по 0,4'!J105</f>
        <v>2</v>
      </c>
      <c r="K108" s="31">
        <f>'по 6-10'!K108+'по 0,4'!K105</f>
        <v>85</v>
      </c>
      <c r="L108" s="31">
        <f>'[1]по 6-10'!L108+'[1]по 0,4'!L105</f>
        <v>0</v>
      </c>
      <c r="M108" s="31">
        <f>'[1]по 6-10'!M108+'[1]по 0,4'!M105</f>
        <v>0</v>
      </c>
      <c r="N108" s="31">
        <f>'[1]по 6-10'!N108+'[1]по 0,4'!N105</f>
        <v>0</v>
      </c>
      <c r="O108" s="31">
        <f>'[1]по 6-10'!O108+'[1]по 0,4'!O105</f>
        <v>0</v>
      </c>
      <c r="P108" s="31">
        <f>'[1]по 6-10'!P108+'[1]по 0,4'!P105</f>
        <v>0</v>
      </c>
      <c r="Q108" s="31">
        <f>'[1]по 6-10'!Q108+'[1]по 0,4'!Q105</f>
        <v>0</v>
      </c>
    </row>
    <row r="109" spans="1:17" x14ac:dyDescent="0.2">
      <c r="A109" s="18"/>
      <c r="B109" s="46"/>
      <c r="C109" s="46" t="s">
        <v>180</v>
      </c>
      <c r="D109" s="31">
        <f>'по 6-10'!D109+'по 0,4'!D106</f>
        <v>38</v>
      </c>
      <c r="E109" s="31">
        <f>'по 6-10'!E109+'по 0,4'!E106</f>
        <v>343</v>
      </c>
      <c r="F109" s="31">
        <f>'по 6-10'!F109+'по 0,4'!F106</f>
        <v>26</v>
      </c>
      <c r="G109" s="31">
        <f>'по 6-10'!G109+'по 0,4'!G106</f>
        <v>225</v>
      </c>
      <c r="H109" s="31">
        <f>'по 6-10'!H109+'по 0,4'!H106</f>
        <v>0</v>
      </c>
      <c r="I109" s="31">
        <f>'по 6-10'!I109+'по 0,4'!I106</f>
        <v>0</v>
      </c>
      <c r="J109" s="31">
        <f>'по 6-10'!J109+'по 0,4'!J106</f>
        <v>0</v>
      </c>
      <c r="K109" s="31">
        <f>'по 6-10'!K109+'по 0,4'!K106</f>
        <v>0</v>
      </c>
      <c r="L109" s="31">
        <f>'[1]по 6-10'!L109+'[1]по 0,4'!L106</f>
        <v>0</v>
      </c>
      <c r="M109" s="31">
        <f>'[1]по 6-10'!M109+'[1]по 0,4'!M106</f>
        <v>0</v>
      </c>
      <c r="N109" s="31">
        <f>'[1]по 6-10'!N109+'[1]по 0,4'!N106</f>
        <v>0</v>
      </c>
      <c r="O109" s="31">
        <f>'[1]по 6-10'!O109+'[1]по 0,4'!O106</f>
        <v>0</v>
      </c>
      <c r="P109" s="31">
        <f>'[1]по 6-10'!P109+'[1]по 0,4'!P106</f>
        <v>0</v>
      </c>
      <c r="Q109" s="31">
        <f>'[1]по 6-10'!Q109+'[1]по 0,4'!Q106</f>
        <v>0</v>
      </c>
    </row>
    <row r="110" spans="1:17" x14ac:dyDescent="0.2">
      <c r="A110" s="18"/>
      <c r="B110" s="46"/>
      <c r="C110" s="46" t="s">
        <v>181</v>
      </c>
      <c r="D110" s="31">
        <f>'по 6-10'!D110+'по 0,4'!D107</f>
        <v>17</v>
      </c>
      <c r="E110" s="31">
        <f>'по 6-10'!E110+'по 0,4'!E107</f>
        <v>80</v>
      </c>
      <c r="F110" s="31">
        <f>'по 6-10'!F110+'по 0,4'!F107</f>
        <v>10</v>
      </c>
      <c r="G110" s="31">
        <f>'по 6-10'!G110+'по 0,4'!G107</f>
        <v>46</v>
      </c>
      <c r="H110" s="31">
        <f>'по 6-10'!H110+'по 0,4'!H107</f>
        <v>0</v>
      </c>
      <c r="I110" s="31">
        <f>'по 6-10'!I110+'по 0,4'!I107</f>
        <v>0</v>
      </c>
      <c r="J110" s="31">
        <f>'по 6-10'!J110+'по 0,4'!J107</f>
        <v>0</v>
      </c>
      <c r="K110" s="31">
        <f>'по 6-10'!K110+'по 0,4'!K107</f>
        <v>0</v>
      </c>
      <c r="L110" s="31">
        <f>'[1]по 6-10'!L110+'[1]по 0,4'!L107</f>
        <v>0</v>
      </c>
      <c r="M110" s="31">
        <f>'[1]по 6-10'!M110+'[1]по 0,4'!M107</f>
        <v>0</v>
      </c>
      <c r="N110" s="31">
        <f>'[1]по 6-10'!N110+'[1]по 0,4'!N107</f>
        <v>0</v>
      </c>
      <c r="O110" s="31">
        <f>'[1]по 6-10'!O110+'[1]по 0,4'!O107</f>
        <v>0</v>
      </c>
      <c r="P110" s="31">
        <f>'[1]по 6-10'!P110+'[1]по 0,4'!P107</f>
        <v>0</v>
      </c>
      <c r="Q110" s="31">
        <f>'[1]по 6-10'!Q110+'[1]по 0,4'!Q107</f>
        <v>0</v>
      </c>
    </row>
    <row r="111" spans="1:17" x14ac:dyDescent="0.2">
      <c r="A111" s="18"/>
      <c r="B111" s="46"/>
      <c r="C111" s="46" t="s">
        <v>182</v>
      </c>
      <c r="D111" s="31">
        <f>'по 6-10'!D111+'по 0,4'!D108</f>
        <v>35</v>
      </c>
      <c r="E111" s="31">
        <f>'по 6-10'!E111+'по 0,4'!E108</f>
        <v>268</v>
      </c>
      <c r="F111" s="31">
        <f>'по 6-10'!F111+'по 0,4'!F108</f>
        <v>26</v>
      </c>
      <c r="G111" s="31">
        <f>'по 6-10'!G111+'по 0,4'!G108</f>
        <v>207</v>
      </c>
      <c r="H111" s="31">
        <f>'по 6-10'!H111+'по 0,4'!H108</f>
        <v>0</v>
      </c>
      <c r="I111" s="31">
        <f>'по 6-10'!I111+'по 0,4'!I108</f>
        <v>0</v>
      </c>
      <c r="J111" s="31">
        <f>'по 6-10'!J111+'по 0,4'!J108</f>
        <v>0</v>
      </c>
      <c r="K111" s="31">
        <f>'по 6-10'!K111+'по 0,4'!K108</f>
        <v>0</v>
      </c>
      <c r="L111" s="31">
        <f>'[1]по 6-10'!L111+'[1]по 0,4'!L108</f>
        <v>0</v>
      </c>
      <c r="M111" s="31">
        <f>'[1]по 6-10'!M111+'[1]по 0,4'!M108</f>
        <v>0</v>
      </c>
      <c r="N111" s="31">
        <f>'[1]по 6-10'!N111+'[1]по 0,4'!N108</f>
        <v>0</v>
      </c>
      <c r="O111" s="31">
        <f>'[1]по 6-10'!O111+'[1]по 0,4'!O108</f>
        <v>0</v>
      </c>
      <c r="P111" s="31">
        <f>'[1]по 6-10'!P111+'[1]по 0,4'!P108</f>
        <v>0</v>
      </c>
      <c r="Q111" s="31">
        <f>'[1]по 6-10'!Q111+'[1]по 0,4'!Q108</f>
        <v>0</v>
      </c>
    </row>
    <row r="112" spans="1:17" x14ac:dyDescent="0.2">
      <c r="A112" s="18"/>
      <c r="B112" s="46"/>
      <c r="C112" s="46" t="s">
        <v>183</v>
      </c>
      <c r="D112" s="31">
        <f>'по 6-10'!D112+'по 0,4'!D109</f>
        <v>6</v>
      </c>
      <c r="E112" s="31">
        <f>'по 6-10'!E112+'по 0,4'!E109</f>
        <v>108</v>
      </c>
      <c r="F112" s="31">
        <f>'по 6-10'!F112+'по 0,4'!F109</f>
        <v>3</v>
      </c>
      <c r="G112" s="31">
        <f>'по 6-10'!G112+'по 0,4'!G109</f>
        <v>88</v>
      </c>
      <c r="H112" s="31">
        <f>'по 6-10'!H112+'по 0,4'!H109</f>
        <v>0</v>
      </c>
      <c r="I112" s="31">
        <f>'по 6-10'!I112+'по 0,4'!I109</f>
        <v>0</v>
      </c>
      <c r="J112" s="31">
        <f>'по 6-10'!J112+'по 0,4'!J109</f>
        <v>0</v>
      </c>
      <c r="K112" s="31">
        <f>'по 6-10'!K112+'по 0,4'!K109</f>
        <v>0</v>
      </c>
      <c r="L112" s="31">
        <f>'[1]по 6-10'!L112+'[1]по 0,4'!L109</f>
        <v>0</v>
      </c>
      <c r="M112" s="31">
        <f>'[1]по 6-10'!M112+'[1]по 0,4'!M109</f>
        <v>0</v>
      </c>
      <c r="N112" s="31">
        <f>'[1]по 6-10'!N112+'[1]по 0,4'!N109</f>
        <v>0</v>
      </c>
      <c r="O112" s="31">
        <f>'[1]по 6-10'!O112+'[1]по 0,4'!O109</f>
        <v>0</v>
      </c>
      <c r="P112" s="31">
        <f>'[1]по 6-10'!P112+'[1]по 0,4'!P109</f>
        <v>0</v>
      </c>
      <c r="Q112" s="31">
        <f>'[1]по 6-10'!Q112+'[1]по 0,4'!Q109</f>
        <v>0</v>
      </c>
    </row>
    <row r="113" spans="1:17" x14ac:dyDescent="0.2">
      <c r="A113" s="18"/>
      <c r="B113" s="46"/>
      <c r="C113" s="46" t="s">
        <v>184</v>
      </c>
      <c r="D113" s="31">
        <f>'по 6-10'!D113+'по 0,4'!D110</f>
        <v>31</v>
      </c>
      <c r="E113" s="31">
        <f>'по 6-10'!E113+'по 0,4'!E110</f>
        <v>148.5</v>
      </c>
      <c r="F113" s="31">
        <f>'по 6-10'!F113+'по 0,4'!F110</f>
        <v>6</v>
      </c>
      <c r="G113" s="31">
        <f>'по 6-10'!G113+'по 0,4'!G110</f>
        <v>62.5</v>
      </c>
      <c r="H113" s="31">
        <f>'по 6-10'!H113+'по 0,4'!H110</f>
        <v>0</v>
      </c>
      <c r="I113" s="31">
        <f>'по 6-10'!I113+'по 0,4'!I110</f>
        <v>0</v>
      </c>
      <c r="J113" s="31">
        <f>'по 6-10'!J113+'по 0,4'!J110</f>
        <v>1</v>
      </c>
      <c r="K113" s="31">
        <f>'по 6-10'!K113+'по 0,4'!K110</f>
        <v>8</v>
      </c>
      <c r="L113" s="31">
        <f>'[1]по 6-10'!L113+'[1]по 0,4'!L110</f>
        <v>0</v>
      </c>
      <c r="M113" s="31">
        <f>'[1]по 6-10'!M113+'[1]по 0,4'!M110</f>
        <v>0</v>
      </c>
      <c r="N113" s="31">
        <f>'[1]по 6-10'!N113+'[1]по 0,4'!N110</f>
        <v>0</v>
      </c>
      <c r="O113" s="31">
        <f>'[1]по 6-10'!O113+'[1]по 0,4'!O110</f>
        <v>0</v>
      </c>
      <c r="P113" s="31">
        <f>'[1]по 6-10'!P113+'[1]по 0,4'!P110</f>
        <v>0</v>
      </c>
      <c r="Q113" s="31">
        <f>'[1]по 6-10'!Q113+'[1]по 0,4'!Q110</f>
        <v>0</v>
      </c>
    </row>
    <row r="114" spans="1:17" x14ac:dyDescent="0.2">
      <c r="A114" s="18"/>
      <c r="B114" s="46"/>
      <c r="C114" s="46" t="s">
        <v>185</v>
      </c>
      <c r="D114" s="31">
        <f>'по 6-10'!D114+'по 0,4'!D111</f>
        <v>14</v>
      </c>
      <c r="E114" s="31">
        <f>'по 6-10'!E114+'по 0,4'!E111</f>
        <v>235</v>
      </c>
      <c r="F114" s="31">
        <f>'по 6-10'!F114+'по 0,4'!F111</f>
        <v>8</v>
      </c>
      <c r="G114" s="31">
        <f>'по 6-10'!G114+'по 0,4'!G111</f>
        <v>122</v>
      </c>
      <c r="H114" s="31">
        <f>'по 6-10'!H114+'по 0,4'!H111</f>
        <v>0</v>
      </c>
      <c r="I114" s="31">
        <f>'по 6-10'!I114+'по 0,4'!I111</f>
        <v>0</v>
      </c>
      <c r="J114" s="31">
        <f>'по 6-10'!J114+'по 0,4'!J111</f>
        <v>0</v>
      </c>
      <c r="K114" s="31">
        <f>'по 6-10'!K114+'по 0,4'!K111</f>
        <v>0</v>
      </c>
      <c r="L114" s="31">
        <f>'[1]по 6-10'!L114+'[1]по 0,4'!L111</f>
        <v>0</v>
      </c>
      <c r="M114" s="31">
        <f>'[1]по 6-10'!M114+'[1]по 0,4'!M111</f>
        <v>0</v>
      </c>
      <c r="N114" s="31">
        <f>'[1]по 6-10'!N114+'[1]по 0,4'!N111</f>
        <v>0</v>
      </c>
      <c r="O114" s="31">
        <f>'[1]по 6-10'!O114+'[1]по 0,4'!O111</f>
        <v>0</v>
      </c>
      <c r="P114" s="31">
        <f>'[1]по 6-10'!P114+'[1]по 0,4'!P111</f>
        <v>0</v>
      </c>
      <c r="Q114" s="31">
        <f>'[1]по 6-10'!Q114+'[1]по 0,4'!Q111</f>
        <v>0</v>
      </c>
    </row>
    <row r="115" spans="1:17" x14ac:dyDescent="0.2">
      <c r="A115" s="18"/>
      <c r="B115" s="46"/>
      <c r="C115" s="46" t="s">
        <v>186</v>
      </c>
      <c r="D115" s="31">
        <f>'по 6-10'!D115+'по 0,4'!D112</f>
        <v>15</v>
      </c>
      <c r="E115" s="31">
        <f>'по 6-10'!E115+'по 0,4'!E112</f>
        <v>134</v>
      </c>
      <c r="F115" s="31">
        <f>'по 6-10'!F115+'по 0,4'!F112</f>
        <v>1</v>
      </c>
      <c r="G115" s="31">
        <f>'по 6-10'!G115+'по 0,4'!G112</f>
        <v>6</v>
      </c>
      <c r="H115" s="31">
        <f>'по 6-10'!H115+'по 0,4'!H112</f>
        <v>0</v>
      </c>
      <c r="I115" s="31">
        <f>'по 6-10'!I115+'по 0,4'!I112</f>
        <v>0</v>
      </c>
      <c r="J115" s="31">
        <f>'по 6-10'!J115+'по 0,4'!J112</f>
        <v>0</v>
      </c>
      <c r="K115" s="31">
        <f>'по 6-10'!K115+'по 0,4'!K112</f>
        <v>0</v>
      </c>
      <c r="L115" s="31">
        <f>'[1]по 6-10'!L115+'[1]по 0,4'!L112</f>
        <v>0</v>
      </c>
      <c r="M115" s="31">
        <f>'[1]по 6-10'!M115+'[1]по 0,4'!M112</f>
        <v>0</v>
      </c>
      <c r="N115" s="31">
        <f>'[1]по 6-10'!N115+'[1]по 0,4'!N112</f>
        <v>0</v>
      </c>
      <c r="O115" s="31">
        <f>'[1]по 6-10'!O115+'[1]по 0,4'!O112</f>
        <v>0</v>
      </c>
      <c r="P115" s="31">
        <f>'[1]по 6-10'!P115+'[1]по 0,4'!P112</f>
        <v>0</v>
      </c>
      <c r="Q115" s="31">
        <f>'[1]по 6-10'!Q115+'[1]по 0,4'!Q112</f>
        <v>0</v>
      </c>
    </row>
    <row r="116" spans="1:17" x14ac:dyDescent="0.2">
      <c r="A116" s="18"/>
      <c r="B116" s="46"/>
      <c r="C116" s="46" t="s">
        <v>187</v>
      </c>
      <c r="D116" s="31">
        <f>'по 6-10'!D116+'по 0,4'!D113</f>
        <v>0</v>
      </c>
      <c r="E116" s="31">
        <f>'по 6-10'!E116+'по 0,4'!E113</f>
        <v>0</v>
      </c>
      <c r="F116" s="31">
        <f>'по 6-10'!F116+'по 0,4'!F113</f>
        <v>0</v>
      </c>
      <c r="G116" s="31">
        <f>'по 6-10'!G116+'по 0,4'!G113</f>
        <v>0</v>
      </c>
      <c r="H116" s="31">
        <f>'по 6-10'!H116+'по 0,4'!H113</f>
        <v>0</v>
      </c>
      <c r="I116" s="31">
        <f>'по 6-10'!I116+'по 0,4'!I113</f>
        <v>0</v>
      </c>
      <c r="J116" s="31">
        <f>'по 6-10'!J116+'по 0,4'!J113</f>
        <v>0</v>
      </c>
      <c r="K116" s="31">
        <f>'по 6-10'!K116+'по 0,4'!K113</f>
        <v>0</v>
      </c>
      <c r="L116" s="31">
        <f>'[1]по 6-10'!L116+'[1]по 0,4'!L113</f>
        <v>0</v>
      </c>
      <c r="M116" s="31">
        <f>'[1]по 6-10'!M116+'[1]по 0,4'!M113</f>
        <v>0</v>
      </c>
      <c r="N116" s="31">
        <f>'[1]по 6-10'!N116+'[1]по 0,4'!N113</f>
        <v>0</v>
      </c>
      <c r="O116" s="31">
        <f>'[1]по 6-10'!O116+'[1]по 0,4'!O113</f>
        <v>0</v>
      </c>
      <c r="P116" s="31">
        <f>'[1]по 6-10'!P116+'[1]по 0,4'!P113</f>
        <v>0</v>
      </c>
      <c r="Q116" s="31">
        <f>'[1]по 6-10'!Q116+'[1]по 0,4'!Q113</f>
        <v>0</v>
      </c>
    </row>
    <row r="117" spans="1:17" x14ac:dyDescent="0.2">
      <c r="A117" s="18"/>
      <c r="B117" s="46"/>
      <c r="C117" s="46" t="s">
        <v>413</v>
      </c>
      <c r="D117" s="31">
        <f>'по 6-10'!D117+'по 0,4'!D114</f>
        <v>13</v>
      </c>
      <c r="E117" s="31">
        <f>'по 6-10'!E117+'по 0,4'!E114</f>
        <v>1000</v>
      </c>
      <c r="F117" s="31">
        <f>'по 6-10'!F117+'по 0,4'!F114</f>
        <v>5</v>
      </c>
      <c r="G117" s="31">
        <f>'по 6-10'!G117+'по 0,4'!G114</f>
        <v>151</v>
      </c>
      <c r="H117" s="31">
        <f>'по 6-10'!H117+'по 0,4'!H114</f>
        <v>0</v>
      </c>
      <c r="I117" s="31">
        <f>'по 6-10'!I117+'по 0,4'!I114</f>
        <v>0</v>
      </c>
      <c r="J117" s="31">
        <f>'по 6-10'!J117+'по 0,4'!J114</f>
        <v>0</v>
      </c>
      <c r="K117" s="31">
        <f>'по 6-10'!K117+'по 0,4'!K114</f>
        <v>0</v>
      </c>
      <c r="L117" s="31">
        <f>'[1]по 6-10'!L117+'[1]по 0,4'!L114</f>
        <v>0</v>
      </c>
      <c r="M117" s="31">
        <f>'[1]по 6-10'!M117+'[1]по 0,4'!M114</f>
        <v>0</v>
      </c>
      <c r="N117" s="31">
        <f>'[1]по 6-10'!N117+'[1]по 0,4'!N114</f>
        <v>0</v>
      </c>
      <c r="O117" s="31">
        <f>'[1]по 6-10'!O117+'[1]по 0,4'!O114</f>
        <v>0</v>
      </c>
      <c r="P117" s="31">
        <f>'[1]по 6-10'!P117+'[1]по 0,4'!P114</f>
        <v>0</v>
      </c>
      <c r="Q117" s="31">
        <f>'[1]по 6-10'!Q117+'[1]по 0,4'!Q114</f>
        <v>0</v>
      </c>
    </row>
    <row r="118" spans="1:17" x14ac:dyDescent="0.2">
      <c r="A118" s="18"/>
      <c r="B118" s="46"/>
      <c r="C118" s="46" t="s">
        <v>189</v>
      </c>
      <c r="D118" s="31">
        <f>'по 6-10'!D118+'по 0,4'!D115</f>
        <v>9</v>
      </c>
      <c r="E118" s="31">
        <f>'по 6-10'!E118+'по 0,4'!E115</f>
        <v>1015</v>
      </c>
      <c r="F118" s="31">
        <f>'по 6-10'!F118+'по 0,4'!F115</f>
        <v>4</v>
      </c>
      <c r="G118" s="31">
        <f>'по 6-10'!G118+'по 0,4'!G115</f>
        <v>113</v>
      </c>
      <c r="H118" s="31">
        <f>'по 6-10'!H118+'по 0,4'!H115</f>
        <v>0</v>
      </c>
      <c r="I118" s="31">
        <f>'по 6-10'!I118+'по 0,4'!I115</f>
        <v>0</v>
      </c>
      <c r="J118" s="31">
        <f>'по 6-10'!J118+'по 0,4'!J115</f>
        <v>0</v>
      </c>
      <c r="K118" s="31">
        <f>'по 6-10'!K118+'по 0,4'!K115</f>
        <v>0</v>
      </c>
      <c r="L118" s="31">
        <f>'[1]по 6-10'!L118+'[1]по 0,4'!L115</f>
        <v>0</v>
      </c>
      <c r="M118" s="31">
        <f>'[1]по 6-10'!M118+'[1]по 0,4'!M115</f>
        <v>0</v>
      </c>
      <c r="N118" s="31">
        <f>'[1]по 6-10'!N118+'[1]по 0,4'!N115</f>
        <v>0</v>
      </c>
      <c r="O118" s="31">
        <f>'[1]по 6-10'!O118+'[1]по 0,4'!O115</f>
        <v>0</v>
      </c>
      <c r="P118" s="31">
        <f>'[1]по 6-10'!P118+'[1]по 0,4'!P115</f>
        <v>0</v>
      </c>
      <c r="Q118" s="31">
        <f>'[1]по 6-10'!Q118+'[1]по 0,4'!Q115</f>
        <v>0</v>
      </c>
    </row>
    <row r="119" spans="1:17" x14ac:dyDescent="0.2">
      <c r="A119" s="18"/>
      <c r="B119" s="46"/>
      <c r="C119" s="46" t="s">
        <v>190</v>
      </c>
      <c r="D119" s="31">
        <f>'по 6-10'!D119+'по 0,4'!D116</f>
        <v>4</v>
      </c>
      <c r="E119" s="31">
        <f>'по 6-10'!E119+'по 0,4'!E116</f>
        <v>34.5</v>
      </c>
      <c r="F119" s="31">
        <f>'по 6-10'!F119+'по 0,4'!F116</f>
        <v>1</v>
      </c>
      <c r="G119" s="31">
        <f>'по 6-10'!G119+'по 0,4'!G116</f>
        <v>8</v>
      </c>
      <c r="H119" s="31">
        <f>'по 6-10'!H119+'по 0,4'!H116</f>
        <v>0</v>
      </c>
      <c r="I119" s="31">
        <f>'по 6-10'!I119+'по 0,4'!I116</f>
        <v>0</v>
      </c>
      <c r="J119" s="31">
        <f>'по 6-10'!J119+'по 0,4'!J116</f>
        <v>0</v>
      </c>
      <c r="K119" s="31">
        <f>'по 6-10'!K119+'по 0,4'!K116</f>
        <v>0</v>
      </c>
      <c r="L119" s="31">
        <f>'[1]по 6-10'!L119+'[1]по 0,4'!L116</f>
        <v>0</v>
      </c>
      <c r="M119" s="31">
        <f>'[1]по 6-10'!M119+'[1]по 0,4'!M116</f>
        <v>0</v>
      </c>
      <c r="N119" s="31">
        <f>'[1]по 6-10'!N119+'[1]по 0,4'!N116</f>
        <v>0</v>
      </c>
      <c r="O119" s="31">
        <f>'[1]по 6-10'!O119+'[1]по 0,4'!O116</f>
        <v>0</v>
      </c>
      <c r="P119" s="31">
        <f>'[1]по 6-10'!P119+'[1]по 0,4'!P116</f>
        <v>0</v>
      </c>
      <c r="Q119" s="31">
        <f>'[1]по 6-10'!Q119+'[1]по 0,4'!Q116</f>
        <v>0</v>
      </c>
    </row>
    <row r="120" spans="1:17" x14ac:dyDescent="0.2">
      <c r="A120" s="18"/>
      <c r="B120" s="46"/>
      <c r="C120" s="46" t="s">
        <v>191</v>
      </c>
      <c r="D120" s="31">
        <f>'по 6-10'!D120+'по 0,4'!D117</f>
        <v>0</v>
      </c>
      <c r="E120" s="31">
        <f>'по 6-10'!E120+'по 0,4'!E117</f>
        <v>0</v>
      </c>
      <c r="F120" s="31">
        <f>'по 6-10'!F120+'по 0,4'!F117</f>
        <v>0</v>
      </c>
      <c r="G120" s="31">
        <f>'по 6-10'!G120+'по 0,4'!G117</f>
        <v>0</v>
      </c>
      <c r="H120" s="31">
        <f>'по 6-10'!H120+'по 0,4'!H117</f>
        <v>0</v>
      </c>
      <c r="I120" s="31">
        <f>'по 6-10'!I120+'по 0,4'!I117</f>
        <v>0</v>
      </c>
      <c r="J120" s="31">
        <f>'по 6-10'!J120+'по 0,4'!J117</f>
        <v>0</v>
      </c>
      <c r="K120" s="31">
        <f>'по 6-10'!K120+'по 0,4'!K117</f>
        <v>0</v>
      </c>
      <c r="L120" s="31">
        <f>'[1]по 6-10'!L120+'[1]по 0,4'!L117</f>
        <v>0</v>
      </c>
      <c r="M120" s="31">
        <f>'[1]по 6-10'!M120+'[1]по 0,4'!M117</f>
        <v>0</v>
      </c>
      <c r="N120" s="31">
        <f>'[1]по 6-10'!N120+'[1]по 0,4'!N117</f>
        <v>0</v>
      </c>
      <c r="O120" s="31">
        <f>'[1]по 6-10'!O120+'[1]по 0,4'!O117</f>
        <v>0</v>
      </c>
      <c r="P120" s="31">
        <f>'[1]по 6-10'!P120+'[1]по 0,4'!P117</f>
        <v>0</v>
      </c>
      <c r="Q120" s="31">
        <f>'[1]по 6-10'!Q120+'[1]по 0,4'!Q117</f>
        <v>0</v>
      </c>
    </row>
    <row r="121" spans="1:17" x14ac:dyDescent="0.2">
      <c r="A121" s="18"/>
      <c r="B121" s="46"/>
      <c r="C121" s="46" t="s">
        <v>192</v>
      </c>
      <c r="D121" s="31">
        <f>'по 6-10'!D121+'по 0,4'!D118</f>
        <v>0</v>
      </c>
      <c r="E121" s="31">
        <f>'по 6-10'!E121+'по 0,4'!E118</f>
        <v>0</v>
      </c>
      <c r="F121" s="31">
        <f>'по 6-10'!F121+'по 0,4'!F118</f>
        <v>0</v>
      </c>
      <c r="G121" s="31">
        <f>'по 6-10'!G121+'по 0,4'!G118</f>
        <v>0</v>
      </c>
      <c r="H121" s="31">
        <f>'по 6-10'!H121+'по 0,4'!H118</f>
        <v>0</v>
      </c>
      <c r="I121" s="31">
        <f>'по 6-10'!I121+'по 0,4'!I118</f>
        <v>0</v>
      </c>
      <c r="J121" s="31">
        <f>'по 6-10'!J121+'по 0,4'!J118</f>
        <v>0</v>
      </c>
      <c r="K121" s="31">
        <f>'по 6-10'!K121+'по 0,4'!K118</f>
        <v>0</v>
      </c>
      <c r="L121" s="31">
        <f>'[1]по 6-10'!L121+'[1]по 0,4'!L118</f>
        <v>0</v>
      </c>
      <c r="M121" s="31">
        <f>'[1]по 6-10'!M121+'[1]по 0,4'!M118</f>
        <v>0</v>
      </c>
      <c r="N121" s="31">
        <f>'[1]по 6-10'!N121+'[1]по 0,4'!N118</f>
        <v>0</v>
      </c>
      <c r="O121" s="31">
        <f>'[1]по 6-10'!O121+'[1]по 0,4'!O118</f>
        <v>0</v>
      </c>
      <c r="P121" s="31">
        <f>'[1]по 6-10'!P121+'[1]по 0,4'!P118</f>
        <v>0</v>
      </c>
      <c r="Q121" s="31">
        <f>'[1]по 6-10'!Q121+'[1]по 0,4'!Q118</f>
        <v>0</v>
      </c>
    </row>
    <row r="122" spans="1:17" x14ac:dyDescent="0.2">
      <c r="A122" s="18"/>
      <c r="B122" s="46"/>
      <c r="C122" s="46" t="s">
        <v>193</v>
      </c>
      <c r="D122" s="31">
        <f>'по 6-10'!D122+'по 0,4'!D119</f>
        <v>7</v>
      </c>
      <c r="E122" s="31">
        <f>'по 6-10'!E122+'по 0,4'!E119</f>
        <v>42</v>
      </c>
      <c r="F122" s="31">
        <f>'по 6-10'!F122+'по 0,4'!F119</f>
        <v>5</v>
      </c>
      <c r="G122" s="31">
        <f>'по 6-10'!G122+'по 0,4'!G119</f>
        <v>22</v>
      </c>
      <c r="H122" s="31">
        <f>'по 6-10'!H122+'по 0,4'!H119</f>
        <v>0</v>
      </c>
      <c r="I122" s="31">
        <f>'по 6-10'!I122+'по 0,4'!I119</f>
        <v>0</v>
      </c>
      <c r="J122" s="31">
        <f>'по 6-10'!J122+'по 0,4'!J119</f>
        <v>0</v>
      </c>
      <c r="K122" s="31">
        <f>'по 6-10'!K122+'по 0,4'!K119</f>
        <v>0</v>
      </c>
      <c r="L122" s="31">
        <f>'[1]по 6-10'!L122+'[1]по 0,4'!L119</f>
        <v>0</v>
      </c>
      <c r="M122" s="31">
        <f>'[1]по 6-10'!M122+'[1]по 0,4'!M119</f>
        <v>0</v>
      </c>
      <c r="N122" s="31">
        <f>'[1]по 6-10'!N122+'[1]по 0,4'!N119</f>
        <v>0</v>
      </c>
      <c r="O122" s="31">
        <f>'[1]по 6-10'!O122+'[1]по 0,4'!O119</f>
        <v>0</v>
      </c>
      <c r="P122" s="31">
        <f>'[1]по 6-10'!P122+'[1]по 0,4'!P119</f>
        <v>0</v>
      </c>
      <c r="Q122" s="31">
        <f>'[1]по 6-10'!Q122+'[1]по 0,4'!Q119</f>
        <v>0</v>
      </c>
    </row>
    <row r="123" spans="1:17" x14ac:dyDescent="0.2">
      <c r="A123" s="18"/>
      <c r="B123" s="46"/>
      <c r="C123" s="46" t="s">
        <v>194</v>
      </c>
      <c r="D123" s="31">
        <f>'по 6-10'!D123+'по 0,4'!D120</f>
        <v>45</v>
      </c>
      <c r="E123" s="31">
        <f>'по 6-10'!E123+'по 0,4'!E120</f>
        <v>134</v>
      </c>
      <c r="F123" s="31">
        <f>'по 6-10'!F123+'по 0,4'!F120</f>
        <v>29</v>
      </c>
      <c r="G123" s="31">
        <f>'по 6-10'!G123+'по 0,4'!G120</f>
        <v>112</v>
      </c>
      <c r="H123" s="31">
        <f>'по 6-10'!H123+'по 0,4'!H120</f>
        <v>0</v>
      </c>
      <c r="I123" s="31">
        <f>'по 6-10'!I123+'по 0,4'!I120</f>
        <v>0</v>
      </c>
      <c r="J123" s="31">
        <f>'по 6-10'!J123+'по 0,4'!J120</f>
        <v>2</v>
      </c>
      <c r="K123" s="31">
        <f>'по 6-10'!K123+'по 0,4'!K120</f>
        <v>60</v>
      </c>
      <c r="L123" s="31">
        <f>'[1]по 6-10'!L123+'[1]по 0,4'!L120</f>
        <v>0</v>
      </c>
      <c r="M123" s="31">
        <f>'[1]по 6-10'!M123+'[1]по 0,4'!M120</f>
        <v>0</v>
      </c>
      <c r="N123" s="31">
        <f>'[1]по 6-10'!N123+'[1]по 0,4'!N120</f>
        <v>0</v>
      </c>
      <c r="O123" s="31">
        <f>'[1]по 6-10'!O123+'[1]по 0,4'!O120</f>
        <v>0</v>
      </c>
      <c r="P123" s="31">
        <f>'[1]по 6-10'!P123+'[1]по 0,4'!P120</f>
        <v>0</v>
      </c>
      <c r="Q123" s="31">
        <f>'[1]по 6-10'!Q123+'[1]по 0,4'!Q120</f>
        <v>0</v>
      </c>
    </row>
    <row r="124" spans="1:17" x14ac:dyDescent="0.2">
      <c r="A124" s="18"/>
      <c r="B124" s="46"/>
      <c r="C124" s="46" t="s">
        <v>195</v>
      </c>
      <c r="D124" s="31">
        <f>'по 6-10'!D124+'по 0,4'!D121</f>
        <v>8</v>
      </c>
      <c r="E124" s="31">
        <f>'по 6-10'!E124+'по 0,4'!E121</f>
        <v>222</v>
      </c>
      <c r="F124" s="31">
        <f>'по 6-10'!F124+'по 0,4'!F121</f>
        <v>4</v>
      </c>
      <c r="G124" s="31">
        <f>'по 6-10'!G124+'по 0,4'!G121</f>
        <v>25</v>
      </c>
      <c r="H124" s="31">
        <f>'по 6-10'!H124+'по 0,4'!H121</f>
        <v>0</v>
      </c>
      <c r="I124" s="31">
        <f>'по 6-10'!I124+'по 0,4'!I121</f>
        <v>0</v>
      </c>
      <c r="J124" s="31">
        <f>'по 6-10'!J124+'по 0,4'!J121</f>
        <v>0</v>
      </c>
      <c r="K124" s="31">
        <f>'по 6-10'!K124+'по 0,4'!K121</f>
        <v>0</v>
      </c>
      <c r="L124" s="31">
        <f>'[1]по 6-10'!L124+'[1]по 0,4'!L121</f>
        <v>0</v>
      </c>
      <c r="M124" s="31">
        <f>'[1]по 6-10'!M124+'[1]по 0,4'!M121</f>
        <v>0</v>
      </c>
      <c r="N124" s="31">
        <f>'[1]по 6-10'!N124+'[1]по 0,4'!N121</f>
        <v>0</v>
      </c>
      <c r="O124" s="31">
        <f>'[1]по 6-10'!O124+'[1]по 0,4'!O121</f>
        <v>0</v>
      </c>
      <c r="P124" s="31">
        <f>'[1]по 6-10'!P124+'[1]по 0,4'!P121</f>
        <v>0</v>
      </c>
      <c r="Q124" s="31">
        <f>'[1]по 6-10'!Q124+'[1]по 0,4'!Q121</f>
        <v>0</v>
      </c>
    </row>
    <row r="125" spans="1:17" x14ac:dyDescent="0.2">
      <c r="A125" s="18"/>
      <c r="B125" s="46"/>
      <c r="C125" s="46" t="s">
        <v>196</v>
      </c>
      <c r="D125" s="31">
        <f>'по 6-10'!D125+'по 0,4'!D122</f>
        <v>14</v>
      </c>
      <c r="E125" s="31">
        <f>'по 6-10'!E125+'по 0,4'!E122</f>
        <v>68</v>
      </c>
      <c r="F125" s="31">
        <f>'по 6-10'!F125+'по 0,4'!F122</f>
        <v>1</v>
      </c>
      <c r="G125" s="31">
        <f>'по 6-10'!G125+'по 0,4'!G122</f>
        <v>8</v>
      </c>
      <c r="H125" s="31">
        <f>'по 6-10'!H125+'по 0,4'!H122</f>
        <v>0</v>
      </c>
      <c r="I125" s="31">
        <f>'по 6-10'!I125+'по 0,4'!I122</f>
        <v>0</v>
      </c>
      <c r="J125" s="31">
        <f>'по 6-10'!J125+'по 0,4'!J122</f>
        <v>0</v>
      </c>
      <c r="K125" s="31">
        <f>'по 6-10'!K125+'по 0,4'!K122</f>
        <v>0</v>
      </c>
      <c r="L125" s="31">
        <f>'[1]по 6-10'!L125+'[1]по 0,4'!L122</f>
        <v>0</v>
      </c>
      <c r="M125" s="31">
        <f>'[1]по 6-10'!M125+'[1]по 0,4'!M122</f>
        <v>0</v>
      </c>
      <c r="N125" s="31">
        <f>'[1]по 6-10'!N125+'[1]по 0,4'!N122</f>
        <v>0</v>
      </c>
      <c r="O125" s="31">
        <f>'[1]по 6-10'!O125+'[1]по 0,4'!O122</f>
        <v>0</v>
      </c>
      <c r="P125" s="31">
        <f>'[1]по 6-10'!P125+'[1]по 0,4'!P122</f>
        <v>0</v>
      </c>
      <c r="Q125" s="31">
        <f>'[1]по 6-10'!Q125+'[1]по 0,4'!Q122</f>
        <v>0</v>
      </c>
    </row>
    <row r="126" spans="1:17" ht="12.75" customHeight="1" x14ac:dyDescent="0.2">
      <c r="A126" s="18"/>
      <c r="B126" s="46"/>
      <c r="C126" s="46" t="s">
        <v>197</v>
      </c>
      <c r="D126" s="31">
        <f>'по 6-10'!D126+'по 0,4'!D123</f>
        <v>0</v>
      </c>
      <c r="E126" s="31">
        <f>'по 6-10'!E126+'по 0,4'!E123</f>
        <v>0</v>
      </c>
      <c r="F126" s="31">
        <f>'по 6-10'!F126+'по 0,4'!F123</f>
        <v>0</v>
      </c>
      <c r="G126" s="31">
        <f>'по 6-10'!G126+'по 0,4'!G123</f>
        <v>0</v>
      </c>
      <c r="H126" s="31">
        <f>'по 6-10'!H126+'по 0,4'!H123</f>
        <v>0</v>
      </c>
      <c r="I126" s="31">
        <f>'по 6-10'!I126+'по 0,4'!I123</f>
        <v>0</v>
      </c>
      <c r="J126" s="31">
        <f>'по 6-10'!J126+'по 0,4'!J123</f>
        <v>0</v>
      </c>
      <c r="K126" s="31">
        <f>'по 6-10'!K126+'по 0,4'!K123</f>
        <v>0</v>
      </c>
      <c r="L126" s="31">
        <f>'[1]по 6-10'!L126+'[1]по 0,4'!L123</f>
        <v>0</v>
      </c>
      <c r="M126" s="31">
        <f>'[1]по 6-10'!M126+'[1]по 0,4'!M123</f>
        <v>0</v>
      </c>
      <c r="N126" s="31">
        <f>'[1]по 6-10'!N126+'[1]по 0,4'!N123</f>
        <v>0</v>
      </c>
      <c r="O126" s="31">
        <f>'[1]по 6-10'!O126+'[1]по 0,4'!O123</f>
        <v>0</v>
      </c>
      <c r="P126" s="31">
        <f>'[1]по 6-10'!P126+'[1]по 0,4'!P123</f>
        <v>0</v>
      </c>
      <c r="Q126" s="31">
        <f>'[1]по 6-10'!Q126+'[1]по 0,4'!Q123</f>
        <v>0</v>
      </c>
    </row>
    <row r="127" spans="1:17" ht="12.75" customHeight="1" x14ac:dyDescent="0.2">
      <c r="A127" s="18"/>
      <c r="B127" s="46"/>
      <c r="C127" s="46" t="s">
        <v>198</v>
      </c>
      <c r="D127" s="31">
        <f>'по 6-10'!D127+'по 0,4'!D124</f>
        <v>6</v>
      </c>
      <c r="E127" s="31">
        <f>'по 6-10'!E127+'по 0,4'!E124</f>
        <v>18</v>
      </c>
      <c r="F127" s="31">
        <f>'по 6-10'!F127+'по 0,4'!F124</f>
        <v>1</v>
      </c>
      <c r="G127" s="31">
        <f>'по 6-10'!G127+'по 0,4'!G124</f>
        <v>5</v>
      </c>
      <c r="H127" s="31">
        <f>'по 6-10'!H127+'по 0,4'!H124</f>
        <v>0</v>
      </c>
      <c r="I127" s="31">
        <f>'по 6-10'!I127+'по 0,4'!I124</f>
        <v>0</v>
      </c>
      <c r="J127" s="31">
        <f>'по 6-10'!J127+'по 0,4'!J124</f>
        <v>0</v>
      </c>
      <c r="K127" s="31">
        <f>'по 6-10'!K127+'по 0,4'!K124</f>
        <v>0</v>
      </c>
      <c r="L127" s="31">
        <f>'[1]по 6-10'!L127+'[1]по 0,4'!L124</f>
        <v>0</v>
      </c>
      <c r="M127" s="31">
        <f>'[1]по 6-10'!M127+'[1]по 0,4'!M124</f>
        <v>0</v>
      </c>
      <c r="N127" s="31">
        <f>'[1]по 6-10'!N127+'[1]по 0,4'!N124</f>
        <v>0</v>
      </c>
      <c r="O127" s="31">
        <f>'[1]по 6-10'!O127+'[1]по 0,4'!O124</f>
        <v>0</v>
      </c>
      <c r="P127" s="31">
        <f>'[1]по 6-10'!P127+'[1]по 0,4'!P124</f>
        <v>0</v>
      </c>
      <c r="Q127" s="31">
        <f>'[1]по 6-10'!Q127+'[1]по 0,4'!Q124</f>
        <v>0</v>
      </c>
    </row>
    <row r="128" spans="1:17" ht="12.75" customHeight="1" x14ac:dyDescent="0.2">
      <c r="A128" s="18"/>
      <c r="B128" s="46"/>
      <c r="C128" s="46" t="s">
        <v>199</v>
      </c>
      <c r="D128" s="31">
        <f>'по 6-10'!D128+'по 0,4'!D125</f>
        <v>5</v>
      </c>
      <c r="E128" s="31">
        <f>'по 6-10'!E128+'по 0,4'!E125</f>
        <v>51</v>
      </c>
      <c r="F128" s="31">
        <f>'по 6-10'!F128+'по 0,4'!F125</f>
        <v>3</v>
      </c>
      <c r="G128" s="31">
        <f>'по 6-10'!G128+'по 0,4'!G125</f>
        <v>9</v>
      </c>
      <c r="H128" s="31">
        <f>'по 6-10'!H128+'по 0,4'!H125</f>
        <v>0</v>
      </c>
      <c r="I128" s="31">
        <f>'по 6-10'!I128+'по 0,4'!I125</f>
        <v>0</v>
      </c>
      <c r="J128" s="31">
        <f>'по 6-10'!J128+'по 0,4'!J125</f>
        <v>0</v>
      </c>
      <c r="K128" s="31">
        <f>'по 6-10'!K128+'по 0,4'!K125</f>
        <v>0</v>
      </c>
      <c r="L128" s="31">
        <f>'[1]по 6-10'!L128+'[1]по 0,4'!L125</f>
        <v>0</v>
      </c>
      <c r="M128" s="31">
        <f>'[1]по 6-10'!M128+'[1]по 0,4'!M125</f>
        <v>0</v>
      </c>
      <c r="N128" s="31">
        <f>'[1]по 6-10'!N128+'[1]по 0,4'!N125</f>
        <v>0</v>
      </c>
      <c r="O128" s="31">
        <f>'[1]по 6-10'!O128+'[1]по 0,4'!O125</f>
        <v>0</v>
      </c>
      <c r="P128" s="31">
        <f>'[1]по 6-10'!P128+'[1]по 0,4'!P125</f>
        <v>0</v>
      </c>
      <c r="Q128" s="31">
        <f>'[1]по 6-10'!Q128+'[1]по 0,4'!Q125</f>
        <v>0</v>
      </c>
    </row>
    <row r="129" spans="1:17" ht="12.75" customHeight="1" x14ac:dyDescent="0.2">
      <c r="A129" s="18"/>
      <c r="B129" s="46"/>
      <c r="C129" s="46" t="s">
        <v>200</v>
      </c>
      <c r="D129" s="31">
        <f>'по 6-10'!D129+'по 0,4'!D126</f>
        <v>1</v>
      </c>
      <c r="E129" s="31">
        <f>'по 6-10'!E129+'по 0,4'!E126</f>
        <v>14</v>
      </c>
      <c r="F129" s="31">
        <f>'по 6-10'!F129+'по 0,4'!F126</f>
        <v>1</v>
      </c>
      <c r="G129" s="31">
        <f>'по 6-10'!G129+'по 0,4'!G126</f>
        <v>14</v>
      </c>
      <c r="H129" s="31">
        <f>'по 6-10'!H129+'по 0,4'!H126</f>
        <v>0</v>
      </c>
      <c r="I129" s="31">
        <f>'по 6-10'!I129+'по 0,4'!I126</f>
        <v>0</v>
      </c>
      <c r="J129" s="31">
        <f>'по 6-10'!J129+'по 0,4'!J126</f>
        <v>0</v>
      </c>
      <c r="K129" s="31">
        <f>'по 6-10'!K129+'по 0,4'!K126</f>
        <v>0</v>
      </c>
      <c r="L129" s="31">
        <f>'[1]по 6-10'!L129+'[1]по 0,4'!L126</f>
        <v>0</v>
      </c>
      <c r="M129" s="31">
        <f>'[1]по 6-10'!M129+'[1]по 0,4'!M126</f>
        <v>0</v>
      </c>
      <c r="N129" s="31">
        <f>'[1]по 6-10'!N129+'[1]по 0,4'!N126</f>
        <v>0</v>
      </c>
      <c r="O129" s="31">
        <f>'[1]по 6-10'!O129+'[1]по 0,4'!O126</f>
        <v>0</v>
      </c>
      <c r="P129" s="31">
        <f>'[1]по 6-10'!P129+'[1]по 0,4'!P126</f>
        <v>0</v>
      </c>
      <c r="Q129" s="31">
        <f>'[1]по 6-10'!Q129+'[1]по 0,4'!Q126</f>
        <v>0</v>
      </c>
    </row>
    <row r="130" spans="1:17" ht="12.75" customHeight="1" x14ac:dyDescent="0.2">
      <c r="A130" s="18"/>
      <c r="B130" s="46"/>
      <c r="C130" s="46" t="s">
        <v>201</v>
      </c>
      <c r="D130" s="31">
        <f>'по 6-10'!D130+'по 0,4'!D127</f>
        <v>12</v>
      </c>
      <c r="E130" s="31">
        <f>'по 6-10'!E130+'по 0,4'!E127</f>
        <v>143.5</v>
      </c>
      <c r="F130" s="31">
        <f>'по 6-10'!J130+'по 0,4'!F127</f>
        <v>10</v>
      </c>
      <c r="G130" s="31">
        <f>'по 6-10'!K130+'по 0,4'!G127</f>
        <v>153.5</v>
      </c>
      <c r="H130" s="31">
        <f>'по 6-10'!H130+'по 0,4'!H127</f>
        <v>0</v>
      </c>
      <c r="I130" s="31">
        <f>'по 6-10'!I130+'по 0,4'!I127</f>
        <v>0</v>
      </c>
      <c r="J130" s="31">
        <f>'по 6-10'!J130+'по 0,4'!J127</f>
        <v>2</v>
      </c>
      <c r="K130" s="31">
        <f>'по 6-10'!K130+'по 0,4'!K127</f>
        <v>85</v>
      </c>
      <c r="L130" s="31">
        <f>'[1]по 6-10'!L130+'[1]по 0,4'!L127</f>
        <v>0</v>
      </c>
      <c r="M130" s="31">
        <f>'[1]по 6-10'!M130+'[1]по 0,4'!M127</f>
        <v>0</v>
      </c>
      <c r="N130" s="31">
        <f>'[1]по 6-10'!N130+'[1]по 0,4'!N127</f>
        <v>0</v>
      </c>
      <c r="O130" s="31">
        <f>'[1]по 6-10'!O130+'[1]по 0,4'!O127</f>
        <v>0</v>
      </c>
      <c r="P130" s="31">
        <f>'[1]по 6-10'!P130+'[1]по 0,4'!P127</f>
        <v>0</v>
      </c>
      <c r="Q130" s="31">
        <f>'[1]по 6-10'!Q130+'[1]по 0,4'!Q127</f>
        <v>0</v>
      </c>
    </row>
    <row r="131" spans="1:17" ht="12.75" customHeight="1" x14ac:dyDescent="0.2">
      <c r="A131" s="18"/>
      <c r="B131" s="46"/>
      <c r="C131" s="18" t="s">
        <v>427</v>
      </c>
      <c r="D131" s="31">
        <f>'по 6-10'!D131+'по 0,4'!D128</f>
        <v>2</v>
      </c>
      <c r="E131" s="31">
        <f>'по 6-10'!E131+'по 0,4'!E128</f>
        <v>10</v>
      </c>
      <c r="F131" s="31">
        <f>'по 6-10'!F131+'по 0,4'!F128</f>
        <v>2</v>
      </c>
      <c r="G131" s="31">
        <f>'по 6-10'!G131+'по 0,4'!G128</f>
        <v>10</v>
      </c>
      <c r="H131" s="31">
        <f>'по 6-10'!H131+'по 0,4'!H128</f>
        <v>0</v>
      </c>
      <c r="I131" s="31">
        <f>'по 6-10'!I131+'по 0,4'!I128</f>
        <v>0</v>
      </c>
      <c r="J131" s="31">
        <f>'по 6-10'!J131+'по 0,4'!J128</f>
        <v>0</v>
      </c>
      <c r="K131" s="31">
        <f>'по 6-10'!K131+'по 0,4'!K128</f>
        <v>0</v>
      </c>
      <c r="L131" s="31">
        <f>'[1]по 6-10'!L131+'[1]по 0,4'!L128</f>
        <v>0</v>
      </c>
      <c r="M131" s="31">
        <f>'[1]по 6-10'!M131+'[1]по 0,4'!M128</f>
        <v>0</v>
      </c>
      <c r="N131" s="31">
        <f>'[1]по 6-10'!N131+'[1]по 0,4'!N128</f>
        <v>0</v>
      </c>
      <c r="O131" s="31">
        <f>'[1]по 6-10'!O131+'[1]по 0,4'!O128</f>
        <v>0</v>
      </c>
      <c r="P131" s="31">
        <f>'[1]по 6-10'!P131+'[1]по 0,4'!P128</f>
        <v>0</v>
      </c>
      <c r="Q131" s="31">
        <f>'[1]по 6-10'!Q131+'[1]по 0,4'!Q128</f>
        <v>0</v>
      </c>
    </row>
    <row r="132" spans="1:17" ht="12.75" customHeight="1" x14ac:dyDescent="0.2">
      <c r="A132" s="18"/>
      <c r="B132" s="46"/>
      <c r="C132" s="18" t="s">
        <v>428</v>
      </c>
      <c r="D132" s="31">
        <f>'по 6-10'!D132+'по 0,4'!D129</f>
        <v>9</v>
      </c>
      <c r="E132" s="31">
        <f>'по 6-10'!E132+'по 0,4'!E129</f>
        <v>24</v>
      </c>
      <c r="F132" s="31">
        <f>'по 6-10'!F132+'по 0,4'!F129</f>
        <v>0</v>
      </c>
      <c r="G132" s="31">
        <f>'по 6-10'!G132+'по 0,4'!G129</f>
        <v>0</v>
      </c>
      <c r="H132" s="31">
        <f>'по 6-10'!H132+'по 0,4'!H129</f>
        <v>0</v>
      </c>
      <c r="I132" s="31">
        <f>'по 6-10'!I132+'по 0,4'!I129</f>
        <v>0</v>
      </c>
      <c r="J132" s="31">
        <f>'по 6-10'!J132+'по 0,4'!J129</f>
        <v>0</v>
      </c>
      <c r="K132" s="31">
        <f>'по 6-10'!K132+'по 0,4'!K129</f>
        <v>0</v>
      </c>
      <c r="L132" s="31">
        <f>'[1]по 6-10'!L132+'[1]по 0,4'!L129</f>
        <v>0</v>
      </c>
      <c r="M132" s="31">
        <f>'[1]по 6-10'!M132+'[1]по 0,4'!M129</f>
        <v>0</v>
      </c>
      <c r="N132" s="31">
        <f>'[1]по 6-10'!N132+'[1]по 0,4'!N129</f>
        <v>0</v>
      </c>
      <c r="O132" s="31">
        <f>'[1]по 6-10'!O132+'[1]по 0,4'!O129</f>
        <v>0</v>
      </c>
      <c r="P132" s="31">
        <f>'[1]по 6-10'!P132+'[1]по 0,4'!P129</f>
        <v>0</v>
      </c>
      <c r="Q132" s="31">
        <f>'[1]по 6-10'!Q132+'[1]по 0,4'!Q129</f>
        <v>0</v>
      </c>
    </row>
    <row r="133" spans="1:17" ht="12.75" customHeight="1" x14ac:dyDescent="0.2">
      <c r="A133" s="18"/>
      <c r="B133" s="18"/>
      <c r="C133" s="46" t="s">
        <v>202</v>
      </c>
      <c r="D133" s="31">
        <f>'по 6-10'!D133+'по 0,4'!D130</f>
        <v>0</v>
      </c>
      <c r="E133" s="31">
        <f>'по 6-10'!E133+'по 0,4'!E130</f>
        <v>0</v>
      </c>
      <c r="F133" s="31">
        <f>'по 6-10'!F133+'по 0,4'!F130</f>
        <v>0</v>
      </c>
      <c r="G133" s="31">
        <f>'по 6-10'!G133+'по 0,4'!G130</f>
        <v>0</v>
      </c>
      <c r="H133" s="31">
        <f>'по 6-10'!H133+'по 0,4'!H130</f>
        <v>0</v>
      </c>
      <c r="I133" s="31">
        <f>'по 6-10'!I133+'по 0,4'!I130</f>
        <v>0</v>
      </c>
      <c r="J133" s="31">
        <f>'по 6-10'!J133+'по 0,4'!J130</f>
        <v>0</v>
      </c>
      <c r="K133" s="31">
        <f>'по 6-10'!K133+'по 0,4'!K130</f>
        <v>0</v>
      </c>
      <c r="L133" s="31">
        <f>'[1]по 6-10'!L133+'[1]по 0,4'!L130</f>
        <v>0</v>
      </c>
      <c r="M133" s="31">
        <f>'[1]по 6-10'!M133+'[1]по 0,4'!M130</f>
        <v>0</v>
      </c>
      <c r="N133" s="31">
        <f>'[1]по 6-10'!N133+'[1]по 0,4'!N130</f>
        <v>0</v>
      </c>
      <c r="O133" s="31">
        <f>'[1]по 6-10'!O133+'[1]по 0,4'!O130</f>
        <v>0</v>
      </c>
      <c r="P133" s="31">
        <f>'[1]по 6-10'!P133+'[1]по 0,4'!P130</f>
        <v>0</v>
      </c>
      <c r="Q133" s="31">
        <f>'[1]по 6-10'!Q133+'[1]по 0,4'!Q130</f>
        <v>0</v>
      </c>
    </row>
    <row r="134" spans="1:17" ht="12.75" customHeight="1" x14ac:dyDescent="0.2">
      <c r="A134" s="18"/>
      <c r="B134" s="18"/>
      <c r="C134" s="46" t="s">
        <v>203</v>
      </c>
      <c r="D134" s="31">
        <f>'по 6-10'!D134+'по 0,4'!D131</f>
        <v>0</v>
      </c>
      <c r="E134" s="31">
        <f>'по 6-10'!E134+'по 0,4'!E131</f>
        <v>0</v>
      </c>
      <c r="F134" s="31">
        <f>'по 6-10'!F134+'по 0,4'!F131</f>
        <v>0</v>
      </c>
      <c r="G134" s="31">
        <f>'по 6-10'!G134+'по 0,4'!G131</f>
        <v>0</v>
      </c>
      <c r="H134" s="31">
        <f>'по 6-10'!H134+'по 0,4'!H131</f>
        <v>0</v>
      </c>
      <c r="I134" s="31">
        <f>'по 6-10'!I134+'по 0,4'!I131</f>
        <v>0</v>
      </c>
      <c r="J134" s="31">
        <f>'по 6-10'!J134+'по 0,4'!J131</f>
        <v>0</v>
      </c>
      <c r="K134" s="31">
        <f>'по 6-10'!K134+'по 0,4'!K131</f>
        <v>0</v>
      </c>
      <c r="L134" s="31">
        <f>'[1]по 6-10'!L134+'[1]по 0,4'!L131</f>
        <v>0</v>
      </c>
      <c r="M134" s="31">
        <f>'[1]по 6-10'!M134+'[1]по 0,4'!M131</f>
        <v>0</v>
      </c>
      <c r="N134" s="31">
        <f>'[1]по 6-10'!N134+'[1]по 0,4'!N131</f>
        <v>0</v>
      </c>
      <c r="O134" s="31">
        <f>'[1]по 6-10'!O134+'[1]по 0,4'!O131</f>
        <v>0</v>
      </c>
      <c r="P134" s="31">
        <f>'[1]по 6-10'!P134+'[1]по 0,4'!P131</f>
        <v>0</v>
      </c>
      <c r="Q134" s="31">
        <f>'[1]по 6-10'!Q134+'[1]по 0,4'!Q131</f>
        <v>0</v>
      </c>
    </row>
    <row r="135" spans="1:17" ht="12.75" customHeight="1" x14ac:dyDescent="0.2">
      <c r="A135" s="18"/>
      <c r="B135" s="46"/>
      <c r="C135" s="18" t="s">
        <v>429</v>
      </c>
      <c r="D135" s="31">
        <f>'по 6-10'!D135+'по 0,4'!D132</f>
        <v>1</v>
      </c>
      <c r="E135" s="31">
        <f>'по 6-10'!E135+'по 0,4'!E132</f>
        <v>15</v>
      </c>
      <c r="F135" s="31">
        <f>'по 6-10'!F135+'по 0,4'!F132</f>
        <v>1</v>
      </c>
      <c r="G135" s="31">
        <f>'по 6-10'!G135+'по 0,4'!G132</f>
        <v>15</v>
      </c>
      <c r="H135" s="31">
        <f>'по 6-10'!H135+'по 0,4'!H132</f>
        <v>0</v>
      </c>
      <c r="I135" s="31">
        <f>'по 6-10'!I135+'по 0,4'!I132</f>
        <v>0</v>
      </c>
      <c r="J135" s="31">
        <f>'по 6-10'!J135+'по 0,4'!J132</f>
        <v>0</v>
      </c>
      <c r="K135" s="31">
        <f>'по 6-10'!K135+'по 0,4'!K132</f>
        <v>0</v>
      </c>
      <c r="L135" s="31">
        <f>'[1]по 6-10'!L135+'[1]по 0,4'!L132</f>
        <v>0</v>
      </c>
      <c r="M135" s="31">
        <f>'[1]по 6-10'!M135+'[1]по 0,4'!M132</f>
        <v>0</v>
      </c>
      <c r="N135" s="31">
        <f>'[1]по 6-10'!N135+'[1]по 0,4'!N132</f>
        <v>0</v>
      </c>
      <c r="O135" s="31">
        <f>'[1]по 6-10'!O135+'[1]по 0,4'!O132</f>
        <v>0</v>
      </c>
      <c r="P135" s="31">
        <f>'[1]по 6-10'!P135+'[1]по 0,4'!P132</f>
        <v>0</v>
      </c>
      <c r="Q135" s="31">
        <f>'[1]по 6-10'!Q135+'[1]по 0,4'!Q132</f>
        <v>0</v>
      </c>
    </row>
    <row r="136" spans="1:17" ht="12.75" customHeight="1" x14ac:dyDescent="0.2">
      <c r="A136" s="18"/>
      <c r="B136" s="46"/>
      <c r="C136" s="18" t="s">
        <v>430</v>
      </c>
      <c r="D136" s="31">
        <f>'по 6-10'!D136+'по 0,4'!D133</f>
        <v>0</v>
      </c>
      <c r="E136" s="31">
        <f>'по 6-10'!E136+'по 0,4'!E133</f>
        <v>0</v>
      </c>
      <c r="F136" s="31">
        <f>'по 6-10'!F136+'по 0,4'!F133</f>
        <v>0</v>
      </c>
      <c r="G136" s="31">
        <f>'по 6-10'!G136+'по 0,4'!G133</f>
        <v>0</v>
      </c>
      <c r="H136" s="31">
        <f>'по 6-10'!H136+'по 0,4'!H133</f>
        <v>0</v>
      </c>
      <c r="I136" s="31">
        <f>'по 6-10'!I136+'по 0,4'!I133</f>
        <v>0</v>
      </c>
      <c r="J136" s="31">
        <f>'по 6-10'!J136+'по 0,4'!J133</f>
        <v>0</v>
      </c>
      <c r="K136" s="31">
        <f>'по 6-10'!K136+'по 0,4'!K133</f>
        <v>0</v>
      </c>
      <c r="L136" s="31">
        <f>'[1]по 6-10'!L136+'[1]по 0,4'!L133</f>
        <v>0</v>
      </c>
      <c r="M136" s="31">
        <f>'[1]по 6-10'!M136+'[1]по 0,4'!M133</f>
        <v>0</v>
      </c>
      <c r="N136" s="31">
        <f>'[1]по 6-10'!N136+'[1]по 0,4'!N133</f>
        <v>0</v>
      </c>
      <c r="O136" s="31">
        <f>'[1]по 6-10'!O136+'[1]по 0,4'!O133</f>
        <v>0</v>
      </c>
      <c r="P136" s="31">
        <f>'[1]по 6-10'!P136+'[1]по 0,4'!P133</f>
        <v>0</v>
      </c>
      <c r="Q136" s="31">
        <f>'[1]по 6-10'!Q136+'[1]по 0,4'!Q133</f>
        <v>0</v>
      </c>
    </row>
    <row r="137" spans="1:17" ht="12.75" customHeight="1" x14ac:dyDescent="0.2">
      <c r="A137" s="18"/>
      <c r="B137" s="46"/>
      <c r="C137" s="46" t="s">
        <v>204</v>
      </c>
      <c r="D137" s="31">
        <f>'по 6-10'!D137+'по 0,4'!D134</f>
        <v>17</v>
      </c>
      <c r="E137" s="31">
        <f>'по 6-10'!E137+'по 0,4'!E134</f>
        <v>284</v>
      </c>
      <c r="F137" s="31">
        <f>'по 6-10'!F137+'по 0,4'!F134</f>
        <v>7</v>
      </c>
      <c r="G137" s="31">
        <f>'по 6-10'!G137+'по 0,4'!G134</f>
        <v>192</v>
      </c>
      <c r="H137" s="31">
        <f>'по 6-10'!H137+'по 0,4'!H134</f>
        <v>0</v>
      </c>
      <c r="I137" s="31">
        <f>'по 6-10'!I137+'по 0,4'!I134</f>
        <v>0</v>
      </c>
      <c r="J137" s="31">
        <f>'по 6-10'!J137+'по 0,4'!J134</f>
        <v>1</v>
      </c>
      <c r="K137" s="31">
        <f>'по 6-10'!K137+'по 0,4'!K134</f>
        <v>15</v>
      </c>
      <c r="L137" s="31">
        <f>'[1]по 6-10'!L138+'[1]по 0,4'!L135</f>
        <v>0</v>
      </c>
      <c r="M137" s="31">
        <f>'[1]по 6-10'!M138+'[1]по 0,4'!M135</f>
        <v>0</v>
      </c>
      <c r="N137" s="31">
        <f>'[1]по 6-10'!N138+'[1]по 0,4'!N135</f>
        <v>0</v>
      </c>
      <c r="O137" s="31">
        <f>'[1]по 6-10'!O138+'[1]по 0,4'!O135</f>
        <v>0</v>
      </c>
      <c r="P137" s="31">
        <f>'[1]по 6-10'!P138+'[1]по 0,4'!P135</f>
        <v>0</v>
      </c>
      <c r="Q137" s="31">
        <f>'[1]по 6-10'!Q138+'[1]по 0,4'!Q135</f>
        <v>0</v>
      </c>
    </row>
    <row r="138" spans="1:17" ht="12.75" customHeight="1" x14ac:dyDescent="0.2">
      <c r="A138" s="18"/>
      <c r="B138" s="46"/>
      <c r="C138" s="46" t="s">
        <v>205</v>
      </c>
      <c r="D138" s="31">
        <f>'по 6-10'!D138+'по 0,4'!D135</f>
        <v>1</v>
      </c>
      <c r="E138" s="31">
        <f>'по 6-10'!E138+'по 0,4'!E135</f>
        <v>10</v>
      </c>
      <c r="F138" s="31">
        <f>'по 6-10'!F138+'по 0,4'!F135</f>
        <v>1</v>
      </c>
      <c r="G138" s="31">
        <f>'по 6-10'!G138+'по 0,4'!G135</f>
        <v>10</v>
      </c>
      <c r="H138" s="31">
        <f>'по 6-10'!H138+'по 0,4'!H135</f>
        <v>0</v>
      </c>
      <c r="I138" s="31">
        <f>'по 6-10'!I138+'по 0,4'!I135</f>
        <v>0</v>
      </c>
      <c r="J138" s="31">
        <f>'по 6-10'!J138+'по 0,4'!J135</f>
        <v>1</v>
      </c>
      <c r="K138" s="31">
        <f>'по 6-10'!K138+'по 0,4'!K135</f>
        <v>10</v>
      </c>
      <c r="L138" s="31">
        <f>'[1]по 6-10'!L139+'[1]по 0,4'!L136</f>
        <v>0</v>
      </c>
      <c r="M138" s="31">
        <f>'[1]по 6-10'!M139+'[1]по 0,4'!M136</f>
        <v>0</v>
      </c>
      <c r="N138" s="31">
        <f>'[1]по 6-10'!N139+'[1]по 0,4'!N136</f>
        <v>0</v>
      </c>
      <c r="O138" s="31">
        <f>'[1]по 6-10'!O139+'[1]по 0,4'!O136</f>
        <v>0</v>
      </c>
      <c r="P138" s="31">
        <f>'[1]по 6-10'!P139+'[1]по 0,4'!P136</f>
        <v>0</v>
      </c>
      <c r="Q138" s="31">
        <f>'[1]по 6-10'!Q139+'[1]по 0,4'!Q136</f>
        <v>0</v>
      </c>
    </row>
    <row r="139" spans="1:17" ht="12.75" customHeight="1" x14ac:dyDescent="0.2">
      <c r="A139" s="18"/>
      <c r="B139" s="46"/>
      <c r="C139" s="46" t="s">
        <v>206</v>
      </c>
      <c r="D139" s="31">
        <f>'по 6-10'!D139+'по 0,4'!D136</f>
        <v>1</v>
      </c>
      <c r="E139" s="31">
        <f>'по 6-10'!E139+'по 0,4'!E136</f>
        <v>100</v>
      </c>
      <c r="F139" s="31">
        <f>'по 6-10'!F139+'по 0,4'!F136</f>
        <v>1</v>
      </c>
      <c r="G139" s="31">
        <f>'по 6-10'!G139+'по 0,4'!G136</f>
        <v>100</v>
      </c>
      <c r="H139" s="31">
        <f>'по 6-10'!H139+'по 0,4'!H136</f>
        <v>0</v>
      </c>
      <c r="I139" s="31">
        <f>'по 6-10'!I139+'по 0,4'!I136</f>
        <v>0</v>
      </c>
      <c r="J139" s="31">
        <f>'по 6-10'!J139+'по 0,4'!J136</f>
        <v>1</v>
      </c>
      <c r="K139" s="31">
        <f>'по 6-10'!K139+'по 0,4'!K136</f>
        <v>100</v>
      </c>
      <c r="L139" s="31">
        <f>'[1]по 6-10'!L140+'[1]по 0,4'!L137</f>
        <v>0</v>
      </c>
      <c r="M139" s="31">
        <f>'[1]по 6-10'!M140+'[1]по 0,4'!M137</f>
        <v>0</v>
      </c>
      <c r="N139" s="31">
        <f>'[1]по 6-10'!N140+'[1]по 0,4'!N137</f>
        <v>0</v>
      </c>
      <c r="O139" s="31">
        <f>'[1]по 6-10'!O140+'[1]по 0,4'!O137</f>
        <v>0</v>
      </c>
      <c r="P139" s="31">
        <f>'[1]по 6-10'!P140+'[1]по 0,4'!P137</f>
        <v>0</v>
      </c>
      <c r="Q139" s="31">
        <f>'[1]по 6-10'!Q140+'[1]по 0,4'!Q137</f>
        <v>0</v>
      </c>
    </row>
    <row r="140" spans="1:17" ht="12.75" customHeight="1" x14ac:dyDescent="0.2">
      <c r="A140" s="18"/>
      <c r="B140" s="46"/>
      <c r="C140" s="46" t="s">
        <v>207</v>
      </c>
      <c r="D140" s="31">
        <f>'по 6-10'!D140+'по 0,4'!D137</f>
        <v>1</v>
      </c>
      <c r="E140" s="31">
        <f>'по 6-10'!E140+'по 0,4'!E137</f>
        <v>95</v>
      </c>
      <c r="F140" s="31">
        <f>'по 6-10'!F140+'по 0,4'!F137</f>
        <v>1</v>
      </c>
      <c r="G140" s="31">
        <f>'по 6-10'!G140+'по 0,4'!G137</f>
        <v>95</v>
      </c>
      <c r="H140" s="31">
        <f>'по 6-10'!H140+'по 0,4'!H137</f>
        <v>0</v>
      </c>
      <c r="I140" s="31">
        <f>'по 6-10'!I140+'по 0,4'!I137</f>
        <v>0</v>
      </c>
      <c r="J140" s="31">
        <f>'по 6-10'!J140+'по 0,4'!J137</f>
        <v>0</v>
      </c>
      <c r="K140" s="31">
        <f>'по 6-10'!K140+'по 0,4'!K137</f>
        <v>0</v>
      </c>
      <c r="L140" s="31">
        <f>'[1]по 6-10'!L141+'[1]по 0,4'!L138</f>
        <v>0</v>
      </c>
      <c r="M140" s="31">
        <f>'[1]по 6-10'!M141+'[1]по 0,4'!M138</f>
        <v>0</v>
      </c>
      <c r="N140" s="31">
        <f>'[1]по 6-10'!N141+'[1]по 0,4'!N138</f>
        <v>0</v>
      </c>
      <c r="O140" s="31">
        <f>'[1]по 6-10'!O141+'[1]по 0,4'!O138</f>
        <v>0</v>
      </c>
      <c r="P140" s="31">
        <f>'[1]по 6-10'!P141+'[1]по 0,4'!P138</f>
        <v>0</v>
      </c>
      <c r="Q140" s="31">
        <f>'[1]по 6-10'!Q141+'[1]по 0,4'!Q138</f>
        <v>0</v>
      </c>
    </row>
    <row r="141" spans="1:17" ht="12.75" customHeight="1" x14ac:dyDescent="0.2">
      <c r="A141" s="18"/>
      <c r="B141" s="46"/>
      <c r="C141" s="46" t="s">
        <v>208</v>
      </c>
      <c r="D141" s="31">
        <f>'по 6-10'!D141+'по 0,4'!D138</f>
        <v>17</v>
      </c>
      <c r="E141" s="31">
        <f>'по 6-10'!E141+'по 0,4'!E138</f>
        <v>313</v>
      </c>
      <c r="F141" s="31">
        <f>'по 6-10'!F141+'по 0,4'!F138</f>
        <v>12</v>
      </c>
      <c r="G141" s="31">
        <f>'по 6-10'!G141+'по 0,4'!G138</f>
        <v>300</v>
      </c>
      <c r="H141" s="31">
        <f>'по 6-10'!H141+'по 0,4'!H138</f>
        <v>0</v>
      </c>
      <c r="I141" s="31">
        <f>'по 6-10'!I141+'по 0,4'!I138</f>
        <v>0</v>
      </c>
      <c r="J141" s="31">
        <f>'по 6-10'!J141+'по 0,4'!J138</f>
        <v>1</v>
      </c>
      <c r="K141" s="31">
        <f>'по 6-10'!K141+'по 0,4'!K138</f>
        <v>200</v>
      </c>
      <c r="L141" s="31">
        <f>'[1]по 6-10'!L142+'[1]по 0,4'!L139</f>
        <v>0</v>
      </c>
      <c r="M141" s="31">
        <f>'[1]по 6-10'!M142+'[1]по 0,4'!M139</f>
        <v>0</v>
      </c>
      <c r="N141" s="31">
        <f>'[1]по 6-10'!N142+'[1]по 0,4'!N139</f>
        <v>0</v>
      </c>
      <c r="O141" s="31">
        <f>'[1]по 6-10'!O142+'[1]по 0,4'!O139</f>
        <v>0</v>
      </c>
      <c r="P141" s="31">
        <f>'[1]по 6-10'!P142+'[1]по 0,4'!P139</f>
        <v>0</v>
      </c>
      <c r="Q141" s="31">
        <f>'[1]по 6-10'!Q142+'[1]по 0,4'!Q139</f>
        <v>0</v>
      </c>
    </row>
    <row r="142" spans="1:17" ht="12.75" customHeight="1" x14ac:dyDescent="0.2">
      <c r="A142" s="18"/>
      <c r="B142" s="51"/>
      <c r="C142" s="46" t="s">
        <v>209</v>
      </c>
      <c r="D142" s="31">
        <f>'по 6-10'!D142+'по 0,4'!D139</f>
        <v>8</v>
      </c>
      <c r="E142" s="31">
        <f>'по 6-10'!E142+'по 0,4'!E139</f>
        <v>41</v>
      </c>
      <c r="F142" s="31">
        <f>'по 6-10'!F142+'по 0,4'!F139</f>
        <v>1</v>
      </c>
      <c r="G142" s="31">
        <f>'по 6-10'!G142+'по 0,4'!G139</f>
        <v>20</v>
      </c>
      <c r="H142" s="31">
        <f>'по 6-10'!H142+'по 0,4'!H139</f>
        <v>0</v>
      </c>
      <c r="I142" s="31">
        <f>'по 6-10'!I142+'по 0,4'!I139</f>
        <v>0</v>
      </c>
      <c r="J142" s="31">
        <f>'по 6-10'!J142+'по 0,4'!J139</f>
        <v>0</v>
      </c>
      <c r="K142" s="31">
        <f>'по 6-10'!K142+'по 0,4'!K139</f>
        <v>0</v>
      </c>
      <c r="L142" s="31">
        <f>'[1]по 6-10'!L143+'[1]по 0,4'!L140</f>
        <v>0</v>
      </c>
      <c r="M142" s="31">
        <f>'[1]по 6-10'!M143+'[1]по 0,4'!M140</f>
        <v>0</v>
      </c>
      <c r="N142" s="31">
        <f>'[1]по 6-10'!N143+'[1]по 0,4'!N140</f>
        <v>0</v>
      </c>
      <c r="O142" s="31">
        <f>'[1]по 6-10'!O143+'[1]по 0,4'!O140</f>
        <v>0</v>
      </c>
      <c r="P142" s="31">
        <f>'[1]по 6-10'!P143+'[1]по 0,4'!P140</f>
        <v>0</v>
      </c>
      <c r="Q142" s="31">
        <f>'[1]по 6-10'!Q143+'[1]по 0,4'!Q140</f>
        <v>0</v>
      </c>
    </row>
    <row r="143" spans="1:17" ht="12.75" customHeight="1" x14ac:dyDescent="0.2">
      <c r="A143" s="18"/>
      <c r="B143" s="46"/>
      <c r="C143" s="46" t="s">
        <v>211</v>
      </c>
      <c r="D143" s="31">
        <f>'по 6-10'!D143+'по 0,4'!D141</f>
        <v>14</v>
      </c>
      <c r="E143" s="31">
        <f>'по 6-10'!E143+'по 0,4'!E141</f>
        <v>447</v>
      </c>
      <c r="F143" s="31">
        <f>'по 6-10'!F143+'по 0,4'!F141</f>
        <v>6</v>
      </c>
      <c r="G143" s="31">
        <f>'по 6-10'!G143+'по 0,4'!G141</f>
        <v>308</v>
      </c>
      <c r="H143" s="31">
        <f>'по 6-10'!H143+'по 0,4'!H141</f>
        <v>0</v>
      </c>
      <c r="I143" s="31">
        <f>'по 6-10'!I143+'по 0,4'!I141</f>
        <v>0</v>
      </c>
      <c r="J143" s="31">
        <f>'по 6-10'!J143+'по 0,4'!J140</f>
        <v>1</v>
      </c>
      <c r="K143" s="31">
        <f>'по 6-10'!K143+'по 0,4'!K140</f>
        <v>15</v>
      </c>
      <c r="L143" s="31">
        <f>'[1]по 6-10'!L145+'[1]по 0,4'!L142</f>
        <v>0</v>
      </c>
      <c r="M143" s="31">
        <f>'[1]по 6-10'!M145+'[1]по 0,4'!M142</f>
        <v>0</v>
      </c>
      <c r="N143" s="31">
        <f>'[1]по 6-10'!N145+'[1]по 0,4'!N142</f>
        <v>0</v>
      </c>
      <c r="O143" s="31">
        <f>'[1]по 6-10'!O145+'[1]по 0,4'!O142</f>
        <v>0</v>
      </c>
      <c r="P143" s="31">
        <f>'[1]по 6-10'!P145+'[1]по 0,4'!P142</f>
        <v>0</v>
      </c>
      <c r="Q143" s="31">
        <f>'[1]по 6-10'!Q145+'[1]по 0,4'!Q142</f>
        <v>0</v>
      </c>
    </row>
    <row r="144" spans="1:17" ht="12.75" customHeight="1" x14ac:dyDescent="0.2">
      <c r="A144" s="18"/>
      <c r="B144" s="46"/>
      <c r="C144" s="51" t="s">
        <v>212</v>
      </c>
      <c r="D144" s="31">
        <f>'по 6-10'!D144+'по 0,4'!D142</f>
        <v>10</v>
      </c>
      <c r="E144" s="31">
        <f>'по 6-10'!E144+'по 0,4'!E142</f>
        <v>57</v>
      </c>
      <c r="F144" s="31">
        <f>'по 6-10'!F144+'по 0,4'!F142</f>
        <v>5</v>
      </c>
      <c r="G144" s="31">
        <f>'по 6-10'!G144+'по 0,4'!G142</f>
        <v>27</v>
      </c>
      <c r="H144" s="31">
        <f>'по 6-10'!H144+'по 0,4'!H142</f>
        <v>0</v>
      </c>
      <c r="I144" s="31">
        <f>'по 6-10'!I144+'по 0,4'!I142</f>
        <v>0</v>
      </c>
      <c r="J144" s="31">
        <f>'по 6-10'!J144+'по 0,4'!J141</f>
        <v>0</v>
      </c>
      <c r="K144" s="31">
        <f>'по 6-10'!K144+'по 0,4'!K141</f>
        <v>0</v>
      </c>
      <c r="L144" s="31">
        <f>'[1]по 6-10'!L146+'[1]по 0,4'!L143</f>
        <v>0</v>
      </c>
      <c r="M144" s="31">
        <f>'[1]по 6-10'!M146+'[1]по 0,4'!M143</f>
        <v>0</v>
      </c>
      <c r="N144" s="31">
        <f>'[1]по 6-10'!N146+'[1]по 0,4'!N143</f>
        <v>0</v>
      </c>
      <c r="O144" s="31">
        <f>'[1]по 6-10'!O146+'[1]по 0,4'!O143</f>
        <v>0</v>
      </c>
      <c r="P144" s="31">
        <f>'[1]по 6-10'!P146+'[1]по 0,4'!P143</f>
        <v>0</v>
      </c>
      <c r="Q144" s="31">
        <f>'[1]по 6-10'!Q146+'[1]по 0,4'!Q143</f>
        <v>0</v>
      </c>
    </row>
    <row r="145" spans="1:17" ht="12.75" customHeight="1" x14ac:dyDescent="0.2">
      <c r="A145" s="18"/>
      <c r="B145" s="46"/>
      <c r="C145" s="52" t="s">
        <v>213</v>
      </c>
      <c r="D145" s="31">
        <f>'по 6-10'!D145+'по 0,4'!D143</f>
        <v>56</v>
      </c>
      <c r="E145" s="31">
        <f>'по 6-10'!E145+'по 0,4'!E143</f>
        <v>186.5</v>
      </c>
      <c r="F145" s="31">
        <f>'по 6-10'!F145+'по 0,4'!F143</f>
        <v>23</v>
      </c>
      <c r="G145" s="31">
        <f>'по 6-10'!G145+'по 0,4'!G143</f>
        <v>112.5</v>
      </c>
      <c r="H145" s="31">
        <f>'по 6-10'!H145+'по 0,4'!H143</f>
        <v>0</v>
      </c>
      <c r="I145" s="31">
        <f>'по 6-10'!I145+'по 0,4'!I143</f>
        <v>0</v>
      </c>
      <c r="J145" s="31">
        <f>'по 6-10'!J145+'по 0,4'!J142</f>
        <v>0</v>
      </c>
      <c r="K145" s="31">
        <f>'по 6-10'!K145+'по 0,4'!K142</f>
        <v>0</v>
      </c>
      <c r="L145" s="31">
        <f>'[1]по 6-10'!L147+'[1]по 0,4'!L144</f>
        <v>0</v>
      </c>
      <c r="M145" s="31">
        <f>'[1]по 6-10'!M147+'[1]по 0,4'!M144</f>
        <v>0</v>
      </c>
      <c r="N145" s="31">
        <f>'[1]по 6-10'!N147+'[1]по 0,4'!N144</f>
        <v>0</v>
      </c>
      <c r="O145" s="31">
        <f>'[1]по 6-10'!O147+'[1]по 0,4'!O144</f>
        <v>0</v>
      </c>
      <c r="P145" s="31">
        <f>'[1]по 6-10'!P147+'[1]по 0,4'!P144</f>
        <v>0</v>
      </c>
      <c r="Q145" s="31">
        <f>'[1]по 6-10'!Q147+'[1]по 0,4'!Q144</f>
        <v>0</v>
      </c>
    </row>
    <row r="146" spans="1:17" ht="12.75" customHeight="1" x14ac:dyDescent="0.2">
      <c r="A146" s="18"/>
      <c r="B146" s="46"/>
      <c r="C146" s="46" t="s">
        <v>214</v>
      </c>
      <c r="D146" s="31">
        <f>'по 6-10'!D146+'по 0,4'!D144</f>
        <v>15</v>
      </c>
      <c r="E146" s="31">
        <f>'по 6-10'!E146+'по 0,4'!E144</f>
        <v>273</v>
      </c>
      <c r="F146" s="31">
        <f>'по 6-10'!F146+'по 0,4'!F144</f>
        <v>4</v>
      </c>
      <c r="G146" s="31">
        <f>'по 6-10'!G146+'по 0,4'!G144</f>
        <v>27</v>
      </c>
      <c r="H146" s="31">
        <f>'по 6-10'!H146+'по 0,4'!H144</f>
        <v>0</v>
      </c>
      <c r="I146" s="31">
        <f>'по 6-10'!I146+'по 0,4'!I144</f>
        <v>0</v>
      </c>
      <c r="J146" s="31">
        <f>'по 6-10'!J146+'по 0,4'!J143</f>
        <v>1</v>
      </c>
      <c r="K146" s="31">
        <f>'по 6-10'!K146+'по 0,4'!K143</f>
        <v>10</v>
      </c>
      <c r="L146" s="31">
        <f>'[1]по 6-10'!L148+'[1]по 0,4'!L145</f>
        <v>0</v>
      </c>
      <c r="M146" s="31">
        <f>'[1]по 6-10'!M148+'[1]по 0,4'!M145</f>
        <v>0</v>
      </c>
      <c r="N146" s="31">
        <f>'[1]по 6-10'!N148+'[1]по 0,4'!N145</f>
        <v>0</v>
      </c>
      <c r="O146" s="31">
        <f>'[1]по 6-10'!O148+'[1]по 0,4'!O145</f>
        <v>0</v>
      </c>
      <c r="P146" s="31">
        <f>'[1]по 6-10'!P148+'[1]по 0,4'!P145</f>
        <v>0</v>
      </c>
      <c r="Q146" s="31">
        <f>'[1]по 6-10'!Q148+'[1]по 0,4'!Q145</f>
        <v>0</v>
      </c>
    </row>
    <row r="147" spans="1:17" ht="12.75" customHeight="1" x14ac:dyDescent="0.2">
      <c r="A147" s="18"/>
      <c r="B147" s="46"/>
      <c r="C147" s="46" t="s">
        <v>215</v>
      </c>
      <c r="D147" s="31">
        <f>'по 6-10'!D147+'по 0,4'!D145</f>
        <v>1</v>
      </c>
      <c r="E147" s="31">
        <f>'по 6-10'!E147+'по 0,4'!E145</f>
        <v>1.5</v>
      </c>
      <c r="F147" s="31">
        <f>'по 6-10'!F147+'по 0,4'!F145</f>
        <v>1</v>
      </c>
      <c r="G147" s="31">
        <f>'по 6-10'!G147+'по 0,4'!G145</f>
        <v>1.5</v>
      </c>
      <c r="H147" s="31">
        <f>'по 6-10'!H147+'по 0,4'!H145</f>
        <v>0</v>
      </c>
      <c r="I147" s="31">
        <f>'по 6-10'!I147+'по 0,4'!I145</f>
        <v>0</v>
      </c>
      <c r="J147" s="31">
        <f>'по 6-10'!J147+'по 0,4'!J144</f>
        <v>0</v>
      </c>
      <c r="K147" s="31">
        <f>'по 6-10'!K147+'по 0,4'!K144</f>
        <v>0</v>
      </c>
      <c r="L147" s="31">
        <f>'[1]по 6-10'!L149+'[1]по 0,4'!L146</f>
        <v>0</v>
      </c>
      <c r="M147" s="31">
        <f>'[1]по 6-10'!M149+'[1]по 0,4'!M146</f>
        <v>0</v>
      </c>
      <c r="N147" s="31">
        <f>'[1]по 6-10'!N149+'[1]по 0,4'!N146</f>
        <v>0</v>
      </c>
      <c r="O147" s="31">
        <f>'[1]по 6-10'!O149+'[1]по 0,4'!O146</f>
        <v>0</v>
      </c>
      <c r="P147" s="31">
        <f>'[1]по 6-10'!P149+'[1]по 0,4'!P146</f>
        <v>0</v>
      </c>
      <c r="Q147" s="31">
        <f>'[1]по 6-10'!Q149+'[1]по 0,4'!Q146</f>
        <v>0</v>
      </c>
    </row>
    <row r="148" spans="1:17" ht="12.75" customHeight="1" x14ac:dyDescent="0.2">
      <c r="A148" s="18"/>
      <c r="B148" s="20"/>
      <c r="C148" s="46" t="s">
        <v>216</v>
      </c>
      <c r="D148" s="31">
        <f>'по 6-10'!D148+'по 0,4'!D146</f>
        <v>12</v>
      </c>
      <c r="E148" s="31">
        <f>'по 6-10'!E148+'по 0,4'!E146</f>
        <v>126</v>
      </c>
      <c r="F148" s="31">
        <f>'по 6-10'!F148+'по 0,4'!F146</f>
        <v>5</v>
      </c>
      <c r="G148" s="31">
        <f>'по 6-10'!G148+'по 0,4'!G146</f>
        <v>99</v>
      </c>
      <c r="H148" s="31">
        <f>'по 6-10'!H148+'по 0,4'!H146</f>
        <v>0</v>
      </c>
      <c r="I148" s="31">
        <f>'по 6-10'!I148+'по 0,4'!I146</f>
        <v>0</v>
      </c>
      <c r="J148" s="31">
        <f>'по 6-10'!J148+'по 0,4'!J145</f>
        <v>0</v>
      </c>
      <c r="K148" s="31">
        <f>'по 6-10'!K148+'по 0,4'!K145</f>
        <v>0</v>
      </c>
      <c r="L148" s="31">
        <f>'[1]по 6-10'!L150+'[1]по 0,4'!L147</f>
        <v>0</v>
      </c>
      <c r="M148" s="31">
        <f>'[1]по 6-10'!M150+'[1]по 0,4'!M147</f>
        <v>0</v>
      </c>
      <c r="N148" s="31">
        <f>'[1]по 6-10'!N150+'[1]по 0,4'!N147</f>
        <v>0</v>
      </c>
      <c r="O148" s="31">
        <f>'[1]по 6-10'!O150+'[1]по 0,4'!O147</f>
        <v>0</v>
      </c>
      <c r="P148" s="31">
        <f>'[1]по 6-10'!P150+'[1]по 0,4'!P147</f>
        <v>0</v>
      </c>
      <c r="Q148" s="31">
        <f>'[1]по 6-10'!Q150+'[1]по 0,4'!Q147</f>
        <v>0</v>
      </c>
    </row>
    <row r="149" spans="1:17" ht="12.75" customHeight="1" x14ac:dyDescent="0.25">
      <c r="A149" s="18"/>
      <c r="B149" s="92"/>
      <c r="C149" s="46" t="s">
        <v>217</v>
      </c>
      <c r="D149" s="31">
        <f>'по 6-10'!D149+'по 0,4'!D147</f>
        <v>0</v>
      </c>
      <c r="E149" s="31">
        <f>'по 6-10'!E149+'по 0,4'!E147</f>
        <v>0</v>
      </c>
      <c r="F149" s="31">
        <f>'по 6-10'!F149+'по 0,4'!F147</f>
        <v>0</v>
      </c>
      <c r="G149" s="31">
        <f>'по 6-10'!G149+'по 0,4'!G147</f>
        <v>0</v>
      </c>
      <c r="H149" s="31">
        <f>'по 6-10'!H149+'по 0,4'!H147</f>
        <v>0</v>
      </c>
      <c r="I149" s="31">
        <f>'по 6-10'!I149+'по 0,4'!I147</f>
        <v>0</v>
      </c>
      <c r="J149" s="31">
        <f>'по 6-10'!J149+'по 0,4'!J146</f>
        <v>0</v>
      </c>
      <c r="K149" s="31">
        <f>'по 6-10'!K149+'по 0,4'!K146</f>
        <v>0</v>
      </c>
      <c r="L149" s="31">
        <f>'[1]по 6-10'!L151+'[1]по 0,4'!L148</f>
        <v>0</v>
      </c>
      <c r="M149" s="31">
        <f>'[1]по 6-10'!M151+'[1]по 0,4'!M148</f>
        <v>0</v>
      </c>
      <c r="N149" s="31">
        <f>'[1]по 6-10'!N151+'[1]по 0,4'!N148</f>
        <v>0</v>
      </c>
      <c r="O149" s="31">
        <f>'[1]по 6-10'!O151+'[1]по 0,4'!O148</f>
        <v>0</v>
      </c>
      <c r="P149" s="31">
        <f>'[1]по 6-10'!P151+'[1]по 0,4'!P148</f>
        <v>0</v>
      </c>
      <c r="Q149" s="31">
        <f>'[1]по 6-10'!Q151+'[1]по 0,4'!Q148</f>
        <v>0</v>
      </c>
    </row>
    <row r="150" spans="1:17" ht="12.75" customHeight="1" x14ac:dyDescent="0.2">
      <c r="A150" s="18"/>
      <c r="B150" s="18"/>
      <c r="C150" s="46" t="s">
        <v>218</v>
      </c>
      <c r="D150" s="31">
        <f>'по 6-10'!D150+'по 0,4'!D148</f>
        <v>1</v>
      </c>
      <c r="E150" s="31">
        <f>'по 6-10'!E150+'по 0,4'!E148</f>
        <v>3</v>
      </c>
      <c r="F150" s="31">
        <f>'по 6-10'!F150+'по 0,4'!F148</f>
        <v>1</v>
      </c>
      <c r="G150" s="31">
        <f>'по 6-10'!G150+'по 0,4'!G148</f>
        <v>3</v>
      </c>
      <c r="H150" s="31">
        <f>'по 6-10'!H150+'по 0,4'!H148</f>
        <v>0</v>
      </c>
      <c r="I150" s="31">
        <f>'по 6-10'!I150+'по 0,4'!I148</f>
        <v>0</v>
      </c>
      <c r="J150" s="31">
        <f>'по 6-10'!J150+'по 0,4'!J147</f>
        <v>0</v>
      </c>
      <c r="K150" s="31">
        <f>'по 6-10'!K150+'по 0,4'!K147</f>
        <v>0</v>
      </c>
      <c r="L150" s="31">
        <f>'[1]по 6-10'!L152+'[1]по 0,4'!L149</f>
        <v>0</v>
      </c>
      <c r="M150" s="31">
        <f>'[1]по 6-10'!M152+'[1]по 0,4'!M149</f>
        <v>0</v>
      </c>
      <c r="N150" s="31">
        <f>'[1]по 6-10'!N152+'[1]по 0,4'!N149</f>
        <v>0</v>
      </c>
      <c r="O150" s="31">
        <f>'[1]по 6-10'!O152+'[1]по 0,4'!O149</f>
        <v>0</v>
      </c>
      <c r="P150" s="31">
        <f>'[1]по 6-10'!P152+'[1]по 0,4'!P149</f>
        <v>0</v>
      </c>
      <c r="Q150" s="31">
        <f>'[1]по 6-10'!Q152+'[1]по 0,4'!Q149</f>
        <v>0</v>
      </c>
    </row>
    <row r="151" spans="1:17" ht="18.75" customHeight="1" x14ac:dyDescent="0.2">
      <c r="A151" s="18"/>
      <c r="B151" s="18"/>
      <c r="C151" s="20" t="s">
        <v>30</v>
      </c>
      <c r="D151" s="64">
        <f t="shared" ref="D151:Q151" si="2">SUM(D104:D150)</f>
        <v>608</v>
      </c>
      <c r="E151" s="64">
        <f t="shared" si="2"/>
        <v>12214</v>
      </c>
      <c r="F151" s="64">
        <f t="shared" si="2"/>
        <v>275</v>
      </c>
      <c r="G151" s="64">
        <f t="shared" si="2"/>
        <v>5246</v>
      </c>
      <c r="H151" s="64">
        <f t="shared" si="2"/>
        <v>0</v>
      </c>
      <c r="I151" s="64">
        <f t="shared" si="2"/>
        <v>0</v>
      </c>
      <c r="J151" s="64">
        <f t="shared" si="2"/>
        <v>17</v>
      </c>
      <c r="K151" s="64">
        <f t="shared" si="2"/>
        <v>649</v>
      </c>
      <c r="L151" s="64">
        <f t="shared" si="2"/>
        <v>0</v>
      </c>
      <c r="M151" s="64">
        <f t="shared" si="2"/>
        <v>0</v>
      </c>
      <c r="N151" s="64">
        <f t="shared" si="2"/>
        <v>0</v>
      </c>
      <c r="O151" s="64">
        <f t="shared" si="2"/>
        <v>0</v>
      </c>
      <c r="P151" s="64">
        <f t="shared" si="2"/>
        <v>0</v>
      </c>
      <c r="Q151" s="64">
        <f t="shared" si="2"/>
        <v>0</v>
      </c>
    </row>
    <row r="152" spans="1:17" ht="15" x14ac:dyDescent="0.25">
      <c r="A152" s="18"/>
      <c r="B152" s="18"/>
      <c r="C152" s="92" t="s">
        <v>246</v>
      </c>
      <c r="D152" s="31"/>
      <c r="E152" s="31"/>
      <c r="F152" s="31"/>
      <c r="G152" s="31"/>
      <c r="H152" s="24"/>
      <c r="I152" s="24"/>
      <c r="J152" s="31"/>
      <c r="K152" s="31"/>
      <c r="L152" s="8"/>
      <c r="M152" s="8"/>
      <c r="N152" s="8"/>
      <c r="O152" s="8"/>
      <c r="P152" s="8"/>
      <c r="Q152" s="8"/>
    </row>
    <row r="153" spans="1:17" ht="12.75" customHeight="1" x14ac:dyDescent="0.2">
      <c r="A153" s="18"/>
      <c r="B153" s="18"/>
      <c r="C153" s="18" t="s">
        <v>220</v>
      </c>
      <c r="D153" s="31">
        <f>'по 6-10'!D153+'по 0,4'!D151</f>
        <v>36</v>
      </c>
      <c r="E153" s="31">
        <f>'по 6-10'!E153+'по 0,4'!E151</f>
        <v>549</v>
      </c>
      <c r="F153" s="31">
        <f>'по 6-10'!F153+'по 0,4'!F151</f>
        <v>14</v>
      </c>
      <c r="G153" s="31">
        <f>'по 6-10'!G153+'по 0,4'!G151</f>
        <v>264</v>
      </c>
      <c r="H153" s="31">
        <f>'по 6-10'!H153+'по 0,4'!H151</f>
        <v>0</v>
      </c>
      <c r="I153" s="31">
        <f>'по 6-10'!I153+'по 0,4'!I151</f>
        <v>0</v>
      </c>
      <c r="J153" s="31">
        <f>'по 6-10'!J153+'по 0,4'!J150</f>
        <v>1</v>
      </c>
      <c r="K153" s="31">
        <f>'по 6-10'!K153+'по 0,4'!K150</f>
        <v>40</v>
      </c>
      <c r="L153" s="31">
        <f>'[1]по 6-10'!L155+'[1]по 0,4'!L152</f>
        <v>0</v>
      </c>
      <c r="M153" s="31">
        <f>'[1]по 6-10'!M155+'[1]по 0,4'!M152</f>
        <v>0</v>
      </c>
      <c r="N153" s="31">
        <f>'[1]по 6-10'!N155+'[1]по 0,4'!N152</f>
        <v>0</v>
      </c>
      <c r="O153" s="31">
        <f>'[1]по 6-10'!O155+'[1]по 0,4'!O152</f>
        <v>0</v>
      </c>
      <c r="P153" s="31">
        <f>'[1]по 6-10'!P155+'[1]по 0,4'!P152</f>
        <v>0</v>
      </c>
      <c r="Q153" s="31">
        <f>'[1]по 6-10'!Q155+'[1]по 0,4'!Q152</f>
        <v>0</v>
      </c>
    </row>
    <row r="154" spans="1:17" ht="12.75" customHeight="1" x14ac:dyDescent="0.2">
      <c r="A154" s="18"/>
      <c r="B154" s="18"/>
      <c r="C154" s="18" t="s">
        <v>221</v>
      </c>
      <c r="D154" s="31">
        <f>'по 6-10'!D154+'по 0,4'!D152</f>
        <v>40</v>
      </c>
      <c r="E154" s="31">
        <f>'по 6-10'!E154+'по 0,4'!E152</f>
        <v>560</v>
      </c>
      <c r="F154" s="31">
        <f>'по 6-10'!F154+'по 0,4'!F152</f>
        <v>10</v>
      </c>
      <c r="G154" s="31">
        <f>'по 6-10'!G154+'по 0,4'!G152</f>
        <v>178.2</v>
      </c>
      <c r="H154" s="31">
        <f>'по 6-10'!H154+'по 0,4'!H152</f>
        <v>0</v>
      </c>
      <c r="I154" s="31">
        <f>'по 6-10'!I154+'по 0,4'!I152</f>
        <v>0</v>
      </c>
      <c r="J154" s="31">
        <f>'по 6-10'!J154+'по 0,4'!J151</f>
        <v>1</v>
      </c>
      <c r="K154" s="31">
        <f>'по 6-10'!K154+'по 0,4'!K151</f>
        <v>27.8</v>
      </c>
      <c r="L154" s="31">
        <f>'[1]по 6-10'!L156+'[1]по 0,4'!L153</f>
        <v>0</v>
      </c>
      <c r="M154" s="31">
        <f>'[1]по 6-10'!M156+'[1]по 0,4'!M153</f>
        <v>0</v>
      </c>
      <c r="N154" s="31">
        <f>'[1]по 6-10'!N156+'[1]по 0,4'!N153</f>
        <v>0</v>
      </c>
      <c r="O154" s="31">
        <f>'[1]по 6-10'!O156+'[1]по 0,4'!O153</f>
        <v>0</v>
      </c>
      <c r="P154" s="31">
        <f>'[1]по 6-10'!P156+'[1]по 0,4'!P153</f>
        <v>0</v>
      </c>
      <c r="Q154" s="31">
        <f>'[1]по 6-10'!Q156+'[1]по 0,4'!Q153</f>
        <v>0</v>
      </c>
    </row>
    <row r="155" spans="1:17" ht="12.75" customHeight="1" x14ac:dyDescent="0.2">
      <c r="A155" s="18"/>
      <c r="B155" s="18"/>
      <c r="C155" s="18" t="s">
        <v>340</v>
      </c>
      <c r="D155" s="31">
        <f>'по 6-10'!D155+'по 0,4'!D153</f>
        <v>5</v>
      </c>
      <c r="E155" s="31">
        <f>'по 6-10'!E155+'по 0,4'!E153</f>
        <v>80</v>
      </c>
      <c r="F155" s="31">
        <f>'по 6-10'!F155+'по 0,4'!F153</f>
        <v>3</v>
      </c>
      <c r="G155" s="31">
        <f>'по 6-10'!G155+'по 0,4'!G153</f>
        <v>70</v>
      </c>
      <c r="H155" s="31">
        <f>'по 6-10'!H155+'по 0,4'!H153</f>
        <v>0</v>
      </c>
      <c r="I155" s="31">
        <f>'по 6-10'!I155+'по 0,4'!I153</f>
        <v>0</v>
      </c>
      <c r="J155" s="31">
        <f>'по 6-10'!J155+'по 0,4'!J152</f>
        <v>0</v>
      </c>
      <c r="K155" s="31">
        <f>'по 6-10'!K155+'по 0,4'!K152</f>
        <v>0</v>
      </c>
      <c r="L155" s="31">
        <f>'[1]по 6-10'!L157+'[1]по 0,4'!L154</f>
        <v>0</v>
      </c>
      <c r="M155" s="31">
        <f>'[1]по 6-10'!M157+'[1]по 0,4'!M154</f>
        <v>0</v>
      </c>
      <c r="N155" s="31">
        <f>'[1]по 6-10'!N157+'[1]по 0,4'!N154</f>
        <v>0</v>
      </c>
      <c r="O155" s="31">
        <f>'[1]по 6-10'!O157+'[1]по 0,4'!O154</f>
        <v>0</v>
      </c>
      <c r="P155" s="31">
        <f>'[1]по 6-10'!P157+'[1]по 0,4'!P154</f>
        <v>0</v>
      </c>
      <c r="Q155" s="31">
        <f>'[1]по 6-10'!Q157+'[1]по 0,4'!Q154</f>
        <v>0</v>
      </c>
    </row>
    <row r="156" spans="1:17" ht="12.75" customHeight="1" x14ac:dyDescent="0.2">
      <c r="A156" s="18"/>
      <c r="B156" s="18"/>
      <c r="C156" s="18" t="s">
        <v>222</v>
      </c>
      <c r="D156" s="31">
        <f>'по 6-10'!D156+'по 0,4'!D154</f>
        <v>8</v>
      </c>
      <c r="E156" s="31">
        <f>'по 6-10'!E156+'по 0,4'!E154</f>
        <v>40</v>
      </c>
      <c r="F156" s="31">
        <f>'по 6-10'!F156+'по 0,4'!F154</f>
        <v>2</v>
      </c>
      <c r="G156" s="31">
        <f>'по 6-10'!G156+'по 0,4'!G154</f>
        <v>10</v>
      </c>
      <c r="H156" s="31">
        <f>'по 6-10'!H156+'по 0,4'!H154</f>
        <v>0</v>
      </c>
      <c r="I156" s="31">
        <f>'по 6-10'!I156+'по 0,4'!I154</f>
        <v>0</v>
      </c>
      <c r="J156" s="31">
        <f>'по 6-10'!J156+'по 0,4'!J153</f>
        <v>0</v>
      </c>
      <c r="K156" s="31">
        <f>'по 6-10'!K156+'по 0,4'!K153</f>
        <v>0</v>
      </c>
      <c r="L156" s="31">
        <f>'[1]по 6-10'!L158+'[1]по 0,4'!L155</f>
        <v>0</v>
      </c>
      <c r="M156" s="31">
        <f>'[1]по 6-10'!M158+'[1]по 0,4'!M155</f>
        <v>0</v>
      </c>
      <c r="N156" s="31">
        <f>'[1]по 6-10'!N158+'[1]по 0,4'!N155</f>
        <v>0</v>
      </c>
      <c r="O156" s="31">
        <f>'[1]по 6-10'!O158+'[1]по 0,4'!O155</f>
        <v>0</v>
      </c>
      <c r="P156" s="31">
        <f>'[1]по 6-10'!P158+'[1]по 0,4'!P155</f>
        <v>0</v>
      </c>
      <c r="Q156" s="31">
        <f>'[1]по 6-10'!Q158+'[1]по 0,4'!Q155</f>
        <v>0</v>
      </c>
    </row>
    <row r="157" spans="1:17" ht="12.75" customHeight="1" x14ac:dyDescent="0.2">
      <c r="A157" s="18"/>
      <c r="B157" s="18"/>
      <c r="C157" s="18" t="s">
        <v>223</v>
      </c>
      <c r="D157" s="31">
        <f>'по 6-10'!D157+'по 0,4'!D155</f>
        <v>5</v>
      </c>
      <c r="E157" s="31">
        <f>'по 6-10'!E157+'по 0,4'!E155</f>
        <v>25</v>
      </c>
      <c r="F157" s="31">
        <f>'по 6-10'!F157+'по 0,4'!F155</f>
        <v>0</v>
      </c>
      <c r="G157" s="31">
        <f>'по 6-10'!G157+'по 0,4'!G155</f>
        <v>0</v>
      </c>
      <c r="H157" s="31">
        <f>'по 6-10'!H157+'по 0,4'!H155</f>
        <v>0</v>
      </c>
      <c r="I157" s="31">
        <f>'по 6-10'!I157+'по 0,4'!I155</f>
        <v>0</v>
      </c>
      <c r="J157" s="31">
        <f>'по 6-10'!J157+'по 0,4'!J154</f>
        <v>0</v>
      </c>
      <c r="K157" s="31">
        <f>'по 6-10'!K157+'по 0,4'!K154</f>
        <v>0</v>
      </c>
      <c r="L157" s="31">
        <f>'[1]по 6-10'!L159+'[1]по 0,4'!L156</f>
        <v>0</v>
      </c>
      <c r="M157" s="31">
        <f>'[1]по 6-10'!M159+'[1]по 0,4'!M156</f>
        <v>0</v>
      </c>
      <c r="N157" s="31">
        <f>'[1]по 6-10'!N159+'[1]по 0,4'!N156</f>
        <v>0</v>
      </c>
      <c r="O157" s="31">
        <f>'[1]по 6-10'!O159+'[1]по 0,4'!O156</f>
        <v>0</v>
      </c>
      <c r="P157" s="31">
        <f>'[1]по 6-10'!P159+'[1]по 0,4'!P156</f>
        <v>0</v>
      </c>
      <c r="Q157" s="31">
        <f>'[1]по 6-10'!Q159+'[1]по 0,4'!Q156</f>
        <v>0</v>
      </c>
    </row>
    <row r="158" spans="1:17" ht="12.75" customHeight="1" x14ac:dyDescent="0.2">
      <c r="A158" s="18"/>
      <c r="B158" s="18"/>
      <c r="C158" s="18" t="s">
        <v>224</v>
      </c>
      <c r="D158" s="31">
        <f>'по 6-10'!D158+'по 0,4'!D156</f>
        <v>13</v>
      </c>
      <c r="E158" s="31">
        <f>'по 6-10'!E158+'по 0,4'!E156</f>
        <v>170</v>
      </c>
      <c r="F158" s="31">
        <f>'по 6-10'!F158+'по 0,4'!F156</f>
        <v>6</v>
      </c>
      <c r="G158" s="31">
        <f>'по 6-10'!G158+'по 0,4'!G156</f>
        <v>70</v>
      </c>
      <c r="H158" s="31">
        <f>'по 6-10'!H158+'по 0,4'!H156</f>
        <v>0</v>
      </c>
      <c r="I158" s="31">
        <f>'по 6-10'!I158+'по 0,4'!I156</f>
        <v>0</v>
      </c>
      <c r="J158" s="31">
        <f>'по 6-10'!J158+'по 0,4'!J155</f>
        <v>0</v>
      </c>
      <c r="K158" s="31">
        <f>'по 6-10'!K158+'по 0,4'!K155</f>
        <v>0</v>
      </c>
      <c r="L158" s="31">
        <f>'[1]по 6-10'!L160+'[1]по 0,4'!L157</f>
        <v>0</v>
      </c>
      <c r="M158" s="31">
        <f>'[1]по 6-10'!M160+'[1]по 0,4'!M157</f>
        <v>0</v>
      </c>
      <c r="N158" s="31">
        <f>'[1]по 6-10'!N160+'[1]по 0,4'!N157</f>
        <v>0</v>
      </c>
      <c r="O158" s="31">
        <f>'[1]по 6-10'!O160+'[1]по 0,4'!O157</f>
        <v>0</v>
      </c>
      <c r="P158" s="31">
        <f>'[1]по 6-10'!P160+'[1]по 0,4'!P157</f>
        <v>0</v>
      </c>
      <c r="Q158" s="31">
        <f>'[1]по 6-10'!Q160+'[1]по 0,4'!Q157</f>
        <v>0</v>
      </c>
    </row>
    <row r="159" spans="1:17" ht="12.75" customHeight="1" x14ac:dyDescent="0.2">
      <c r="A159" s="18"/>
      <c r="B159" s="18"/>
      <c r="C159" s="18" t="s">
        <v>225</v>
      </c>
      <c r="D159" s="31">
        <f>'по 6-10'!D159+'по 0,4'!D157</f>
        <v>4</v>
      </c>
      <c r="E159" s="31">
        <f>'по 6-10'!E159+'по 0,4'!E157</f>
        <v>25</v>
      </c>
      <c r="F159" s="31">
        <f>'по 6-10'!F159+'по 0,4'!F157</f>
        <v>2</v>
      </c>
      <c r="G159" s="31">
        <f>'по 6-10'!G159+'по 0,4'!G157</f>
        <v>15</v>
      </c>
      <c r="H159" s="31">
        <f>'по 6-10'!H159+'по 0,4'!H157</f>
        <v>0</v>
      </c>
      <c r="I159" s="31">
        <f>'по 6-10'!I159+'по 0,4'!I157</f>
        <v>0</v>
      </c>
      <c r="J159" s="31">
        <f>'по 6-10'!J159+'по 0,4'!J156</f>
        <v>0</v>
      </c>
      <c r="K159" s="31">
        <f>'по 6-10'!K159+'по 0,4'!K156</f>
        <v>0</v>
      </c>
      <c r="L159" s="31">
        <f>'[1]по 6-10'!L161+'[1]по 0,4'!L158</f>
        <v>0</v>
      </c>
      <c r="M159" s="31">
        <f>'[1]по 6-10'!M161+'[1]по 0,4'!M158</f>
        <v>0</v>
      </c>
      <c r="N159" s="31">
        <f>'[1]по 6-10'!N161+'[1]по 0,4'!N158</f>
        <v>0</v>
      </c>
      <c r="O159" s="31">
        <f>'[1]по 6-10'!O161+'[1]по 0,4'!O158</f>
        <v>0</v>
      </c>
      <c r="P159" s="31">
        <f>'[1]по 6-10'!P161+'[1]по 0,4'!P158</f>
        <v>0</v>
      </c>
      <c r="Q159" s="31">
        <f>'[1]по 6-10'!Q161+'[1]по 0,4'!Q158</f>
        <v>0</v>
      </c>
    </row>
    <row r="160" spans="1:17" ht="12.75" customHeight="1" x14ac:dyDescent="0.2">
      <c r="A160" s="18"/>
      <c r="B160" s="18"/>
      <c r="C160" s="18" t="s">
        <v>226</v>
      </c>
      <c r="D160" s="31">
        <f>'по 6-10'!D160+'по 0,4'!D158</f>
        <v>0</v>
      </c>
      <c r="E160" s="31">
        <f>'по 6-10'!E160+'по 0,4'!E158</f>
        <v>0</v>
      </c>
      <c r="F160" s="31">
        <f>'по 6-10'!F160+'по 0,4'!F158</f>
        <v>0</v>
      </c>
      <c r="G160" s="31">
        <f>'по 6-10'!G160+'по 0,4'!G158</f>
        <v>0</v>
      </c>
      <c r="H160" s="31">
        <f>'по 6-10'!H160+'по 0,4'!H158</f>
        <v>0</v>
      </c>
      <c r="I160" s="31">
        <f>'по 6-10'!I160+'по 0,4'!I158</f>
        <v>0</v>
      </c>
      <c r="J160" s="31">
        <f>'по 6-10'!J160+'по 0,4'!J157</f>
        <v>0</v>
      </c>
      <c r="K160" s="31">
        <f>'по 6-10'!K160+'по 0,4'!K157</f>
        <v>0</v>
      </c>
      <c r="L160" s="31">
        <f>'[1]по 6-10'!L162+'[1]по 0,4'!L159</f>
        <v>0</v>
      </c>
      <c r="M160" s="31">
        <f>'[1]по 6-10'!M162+'[1]по 0,4'!M159</f>
        <v>0</v>
      </c>
      <c r="N160" s="31">
        <f>'[1]по 6-10'!N162+'[1]по 0,4'!N159</f>
        <v>0</v>
      </c>
      <c r="O160" s="31">
        <f>'[1]по 6-10'!O162+'[1]по 0,4'!O159</f>
        <v>0</v>
      </c>
      <c r="P160" s="31">
        <f>'[1]по 6-10'!P162+'[1]по 0,4'!P159</f>
        <v>0</v>
      </c>
      <c r="Q160" s="31">
        <f>'[1]по 6-10'!Q162+'[1]по 0,4'!Q159</f>
        <v>0</v>
      </c>
    </row>
    <row r="161" spans="1:17" ht="12.75" customHeight="1" x14ac:dyDescent="0.2">
      <c r="A161" s="18"/>
      <c r="B161" s="18"/>
      <c r="C161" s="18" t="s">
        <v>227</v>
      </c>
      <c r="D161" s="31">
        <f>'по 6-10'!D161+'по 0,4'!D159</f>
        <v>5</v>
      </c>
      <c r="E161" s="31">
        <f>'по 6-10'!E161+'по 0,4'!E159</f>
        <v>25</v>
      </c>
      <c r="F161" s="31">
        <f>'по 6-10'!F161+'по 0,4'!F159</f>
        <v>0</v>
      </c>
      <c r="G161" s="31">
        <f>'по 6-10'!G161+'по 0,4'!G159</f>
        <v>0</v>
      </c>
      <c r="H161" s="31">
        <f>'по 6-10'!H161+'по 0,4'!H159</f>
        <v>0</v>
      </c>
      <c r="I161" s="31">
        <f>'по 6-10'!I161+'по 0,4'!I159</f>
        <v>0</v>
      </c>
      <c r="J161" s="31">
        <f>'по 6-10'!J161+'по 0,4'!J158</f>
        <v>0</v>
      </c>
      <c r="K161" s="31">
        <f>'по 6-10'!K161+'по 0,4'!K158</f>
        <v>0</v>
      </c>
      <c r="L161" s="31">
        <f>'[1]по 6-10'!L163+'[1]по 0,4'!L160</f>
        <v>0</v>
      </c>
      <c r="M161" s="31">
        <f>'[1]по 6-10'!M163+'[1]по 0,4'!M160</f>
        <v>0</v>
      </c>
      <c r="N161" s="31">
        <f>'[1]по 6-10'!N163+'[1]по 0,4'!N160</f>
        <v>0</v>
      </c>
      <c r="O161" s="31">
        <f>'[1]по 6-10'!O163+'[1]по 0,4'!O160</f>
        <v>0</v>
      </c>
      <c r="P161" s="31">
        <f>'[1]по 6-10'!P163+'[1]по 0,4'!P160</f>
        <v>0</v>
      </c>
      <c r="Q161" s="31">
        <f>'[1]по 6-10'!Q163+'[1]по 0,4'!Q160</f>
        <v>0</v>
      </c>
    </row>
    <row r="162" spans="1:17" ht="12.75" customHeight="1" x14ac:dyDescent="0.2">
      <c r="A162" s="18"/>
      <c r="B162" s="18"/>
      <c r="C162" s="18" t="s">
        <v>228</v>
      </c>
      <c r="D162" s="31">
        <f>'по 6-10'!D162+'по 0,4'!D160</f>
        <v>6</v>
      </c>
      <c r="E162" s="31">
        <f>'по 6-10'!E162+'по 0,4'!E160</f>
        <v>30</v>
      </c>
      <c r="F162" s="31">
        <f>'по 6-10'!F162+'по 0,4'!F160</f>
        <v>1</v>
      </c>
      <c r="G162" s="31">
        <f>'по 6-10'!G162+'по 0,4'!G160</f>
        <v>5</v>
      </c>
      <c r="H162" s="31">
        <f>'по 6-10'!H162+'по 0,4'!H160</f>
        <v>0</v>
      </c>
      <c r="I162" s="31">
        <f>'по 6-10'!I162+'по 0,4'!I160</f>
        <v>0</v>
      </c>
      <c r="J162" s="31">
        <f>'по 6-10'!J162+'по 0,4'!J159</f>
        <v>0</v>
      </c>
      <c r="K162" s="31">
        <f>'по 6-10'!K162+'по 0,4'!K159</f>
        <v>0</v>
      </c>
      <c r="L162" s="31">
        <f>'[1]по 6-10'!L164+'[1]по 0,4'!L161</f>
        <v>0</v>
      </c>
      <c r="M162" s="31">
        <f>'[1]по 6-10'!M164+'[1]по 0,4'!M161</f>
        <v>0</v>
      </c>
      <c r="N162" s="31">
        <f>'[1]по 6-10'!N164+'[1]по 0,4'!N161</f>
        <v>0</v>
      </c>
      <c r="O162" s="31">
        <f>'[1]по 6-10'!O164+'[1]по 0,4'!O161</f>
        <v>0</v>
      </c>
      <c r="P162" s="31">
        <f>'[1]по 6-10'!P164+'[1]по 0,4'!P161</f>
        <v>0</v>
      </c>
      <c r="Q162" s="31">
        <f>'[1]по 6-10'!Q164+'[1]по 0,4'!Q161</f>
        <v>0</v>
      </c>
    </row>
    <row r="163" spans="1:17" ht="12.75" customHeight="1" x14ac:dyDescent="0.2">
      <c r="A163" s="18"/>
      <c r="B163" s="18"/>
      <c r="C163" s="18" t="s">
        <v>229</v>
      </c>
      <c r="D163" s="31">
        <f>'по 6-10'!D163+'по 0,4'!D161</f>
        <v>0</v>
      </c>
      <c r="E163" s="31">
        <f>'по 6-10'!E163+'по 0,4'!E161</f>
        <v>0</v>
      </c>
      <c r="F163" s="31">
        <f>'по 6-10'!F163+'по 0,4'!F161</f>
        <v>0</v>
      </c>
      <c r="G163" s="31">
        <f>'по 6-10'!G163+'по 0,4'!G161</f>
        <v>0</v>
      </c>
      <c r="H163" s="31">
        <f>'по 6-10'!H163+'по 0,4'!H161</f>
        <v>0</v>
      </c>
      <c r="I163" s="31">
        <f>'по 6-10'!I163+'по 0,4'!I161</f>
        <v>0</v>
      </c>
      <c r="J163" s="31">
        <f>'по 6-10'!J163+'по 0,4'!J160</f>
        <v>0</v>
      </c>
      <c r="K163" s="31">
        <f>'по 6-10'!K163+'по 0,4'!K160</f>
        <v>0</v>
      </c>
      <c r="L163" s="31">
        <f>'[1]по 6-10'!L165+'[1]по 0,4'!L162</f>
        <v>0</v>
      </c>
      <c r="M163" s="31">
        <f>'[1]по 6-10'!M165+'[1]по 0,4'!M162</f>
        <v>0</v>
      </c>
      <c r="N163" s="31">
        <f>'[1]по 6-10'!N165+'[1]по 0,4'!N162</f>
        <v>0</v>
      </c>
      <c r="O163" s="31">
        <f>'[1]по 6-10'!O165+'[1]по 0,4'!O162</f>
        <v>0</v>
      </c>
      <c r="P163" s="31">
        <f>'[1]по 6-10'!P165+'[1]по 0,4'!P162</f>
        <v>0</v>
      </c>
      <c r="Q163" s="31">
        <f>'[1]по 6-10'!Q165+'[1]по 0,4'!Q162</f>
        <v>0</v>
      </c>
    </row>
    <row r="164" spans="1:17" ht="12.75" customHeight="1" x14ac:dyDescent="0.2">
      <c r="A164" s="18"/>
      <c r="B164" s="18"/>
      <c r="C164" s="18" t="s">
        <v>230</v>
      </c>
      <c r="D164" s="31">
        <f>'по 6-10'!D164+'по 0,4'!D162</f>
        <v>11</v>
      </c>
      <c r="E164" s="31">
        <f>'по 6-10'!E164+'по 0,4'!E162</f>
        <v>52</v>
      </c>
      <c r="F164" s="31">
        <f>'по 6-10'!F164+'по 0,4'!F162</f>
        <v>4</v>
      </c>
      <c r="G164" s="31">
        <f>'по 6-10'!G164+'по 0,4'!G162</f>
        <v>17.2</v>
      </c>
      <c r="H164" s="31">
        <f>'по 6-10'!H164+'по 0,4'!H162</f>
        <v>0</v>
      </c>
      <c r="I164" s="31">
        <f>'по 6-10'!I164+'по 0,4'!I162</f>
        <v>0</v>
      </c>
      <c r="J164" s="31">
        <f>'по 6-10'!J164+'по 0,4'!J161</f>
        <v>0</v>
      </c>
      <c r="K164" s="31">
        <f>'по 6-10'!K164+'по 0,4'!K161</f>
        <v>0</v>
      </c>
      <c r="L164" s="31">
        <f>'[1]по 6-10'!L166+'[1]по 0,4'!L163</f>
        <v>0</v>
      </c>
      <c r="M164" s="31">
        <f>'[1]по 6-10'!M166+'[1]по 0,4'!M163</f>
        <v>0</v>
      </c>
      <c r="N164" s="31">
        <f>'[1]по 6-10'!N166+'[1]по 0,4'!N163</f>
        <v>0</v>
      </c>
      <c r="O164" s="31">
        <f>'[1]по 6-10'!O166+'[1]по 0,4'!O163</f>
        <v>0</v>
      </c>
      <c r="P164" s="31">
        <f>'[1]по 6-10'!P166+'[1]по 0,4'!P163</f>
        <v>0</v>
      </c>
      <c r="Q164" s="31">
        <f>'[1]по 6-10'!Q166+'[1]по 0,4'!Q163</f>
        <v>0</v>
      </c>
    </row>
    <row r="165" spans="1:17" ht="12.75" customHeight="1" x14ac:dyDescent="0.2">
      <c r="A165" s="18"/>
      <c r="B165" s="18"/>
      <c r="C165" s="18" t="s">
        <v>231</v>
      </c>
      <c r="D165" s="31">
        <f>'по 6-10'!D165+'по 0,4'!D163</f>
        <v>0</v>
      </c>
      <c r="E165" s="31">
        <f>'по 6-10'!E165+'по 0,4'!E163</f>
        <v>0</v>
      </c>
      <c r="F165" s="31">
        <f>'по 6-10'!F165+'по 0,4'!F163</f>
        <v>0</v>
      </c>
      <c r="G165" s="31">
        <f>'по 6-10'!G165+'по 0,4'!G163</f>
        <v>0</v>
      </c>
      <c r="H165" s="31">
        <f>'по 6-10'!H165+'по 0,4'!H163</f>
        <v>0</v>
      </c>
      <c r="I165" s="31">
        <f>'по 6-10'!I165+'по 0,4'!I163</f>
        <v>0</v>
      </c>
      <c r="J165" s="31">
        <f>'по 6-10'!J165+'по 0,4'!J162</f>
        <v>0</v>
      </c>
      <c r="K165" s="31">
        <f>'по 6-10'!K165+'по 0,4'!K162</f>
        <v>0</v>
      </c>
      <c r="L165" s="31">
        <f>'[1]по 6-10'!L167+'[1]по 0,4'!L164</f>
        <v>0</v>
      </c>
      <c r="M165" s="31">
        <f>'[1]по 6-10'!M167+'[1]по 0,4'!M164</f>
        <v>0</v>
      </c>
      <c r="N165" s="31">
        <f>'[1]по 6-10'!N167+'[1]по 0,4'!N164</f>
        <v>0</v>
      </c>
      <c r="O165" s="31">
        <f>'[1]по 6-10'!O167+'[1]по 0,4'!O164</f>
        <v>0</v>
      </c>
      <c r="P165" s="31">
        <f>'[1]по 6-10'!P167+'[1]по 0,4'!P164</f>
        <v>0</v>
      </c>
      <c r="Q165" s="31">
        <f>'[1]по 6-10'!Q167+'[1]по 0,4'!Q164</f>
        <v>0</v>
      </c>
    </row>
    <row r="166" spans="1:17" ht="12.75" customHeight="1" x14ac:dyDescent="0.2">
      <c r="A166" s="18"/>
      <c r="B166" s="18"/>
      <c r="C166" s="18" t="s">
        <v>341</v>
      </c>
      <c r="D166" s="31">
        <f>'по 6-10'!D166+'по 0,4'!D164</f>
        <v>0</v>
      </c>
      <c r="E166" s="31">
        <f>'по 6-10'!E166+'по 0,4'!E164</f>
        <v>0</v>
      </c>
      <c r="F166" s="31">
        <f>'по 6-10'!F166+'по 0,4'!F164</f>
        <v>0</v>
      </c>
      <c r="G166" s="31">
        <f>'по 6-10'!G166+'по 0,4'!G164</f>
        <v>0</v>
      </c>
      <c r="H166" s="31">
        <f>'по 6-10'!H166+'по 0,4'!H164</f>
        <v>0</v>
      </c>
      <c r="I166" s="31">
        <f>'по 6-10'!I166+'по 0,4'!I164</f>
        <v>0</v>
      </c>
      <c r="J166" s="31">
        <f>'по 6-10'!J166+'по 0,4'!J163</f>
        <v>0</v>
      </c>
      <c r="K166" s="31">
        <f>'по 6-10'!K166+'по 0,4'!K163</f>
        <v>0</v>
      </c>
      <c r="L166" s="31">
        <f>'[1]по 6-10'!L168+'[1]по 0,4'!L165</f>
        <v>0</v>
      </c>
      <c r="M166" s="31">
        <f>'[1]по 6-10'!M168+'[1]по 0,4'!M165</f>
        <v>0</v>
      </c>
      <c r="N166" s="31">
        <f>'[1]по 6-10'!N168+'[1]по 0,4'!N165</f>
        <v>0</v>
      </c>
      <c r="O166" s="31">
        <f>'[1]по 6-10'!O168+'[1]по 0,4'!O165</f>
        <v>0</v>
      </c>
      <c r="P166" s="31">
        <f>'[1]по 6-10'!P168+'[1]по 0,4'!P165</f>
        <v>0</v>
      </c>
      <c r="Q166" s="31">
        <f>'[1]по 6-10'!Q168+'[1]по 0,4'!Q165</f>
        <v>0</v>
      </c>
    </row>
    <row r="167" spans="1:17" ht="12.75" customHeight="1" x14ac:dyDescent="0.2">
      <c r="A167" s="18"/>
      <c r="B167" s="18"/>
      <c r="C167" s="18" t="s">
        <v>232</v>
      </c>
      <c r="D167" s="31">
        <f>'по 6-10'!D167+'по 0,4'!D165</f>
        <v>43</v>
      </c>
      <c r="E167" s="31">
        <f>'по 6-10'!E167+'по 0,4'!E165</f>
        <v>625</v>
      </c>
      <c r="F167" s="31">
        <f>'по 6-10'!F167+'по 0,4'!F165</f>
        <v>20</v>
      </c>
      <c r="G167" s="31">
        <f>'по 6-10'!G167+'по 0,4'!G165</f>
        <v>283</v>
      </c>
      <c r="H167" s="31">
        <f>'по 6-10'!H167+'по 0,4'!H165</f>
        <v>0</v>
      </c>
      <c r="I167" s="31">
        <f>'по 6-10'!I167+'по 0,4'!I165</f>
        <v>0</v>
      </c>
      <c r="J167" s="31">
        <f>'по 6-10'!J167+'по 0,4'!J164</f>
        <v>2</v>
      </c>
      <c r="K167" s="31">
        <f>'по 6-10'!K167+'по 0,4'!K164</f>
        <v>18</v>
      </c>
      <c r="L167" s="31">
        <f>'[1]по 6-10'!L169+'[1]по 0,4'!L166</f>
        <v>0</v>
      </c>
      <c r="M167" s="31">
        <f>'[1]по 6-10'!M169+'[1]по 0,4'!M166</f>
        <v>0</v>
      </c>
      <c r="N167" s="31">
        <f>'[1]по 6-10'!N169+'[1]по 0,4'!N166</f>
        <v>0</v>
      </c>
      <c r="O167" s="31">
        <f>'[1]по 6-10'!O169+'[1]по 0,4'!O166</f>
        <v>0</v>
      </c>
      <c r="P167" s="31">
        <f>'[1]по 6-10'!P169+'[1]по 0,4'!P166</f>
        <v>0</v>
      </c>
      <c r="Q167" s="31">
        <f>'[1]по 6-10'!Q169+'[1]по 0,4'!Q166</f>
        <v>0</v>
      </c>
    </row>
    <row r="168" spans="1:17" ht="12.75" customHeight="1" x14ac:dyDescent="0.2">
      <c r="A168" s="18"/>
      <c r="B168" s="18"/>
      <c r="C168" s="18" t="s">
        <v>233</v>
      </c>
      <c r="D168" s="31">
        <f>'по 6-10'!D168+'по 0,4'!D166</f>
        <v>15</v>
      </c>
      <c r="E168" s="31">
        <f>'по 6-10'!E168+'по 0,4'!E166</f>
        <v>162</v>
      </c>
      <c r="F168" s="31">
        <f>'по 6-10'!F168+'по 0,4'!F166</f>
        <v>6</v>
      </c>
      <c r="G168" s="31">
        <f>'по 6-10'!G168+'по 0,4'!G166</f>
        <v>107</v>
      </c>
      <c r="H168" s="31">
        <f>'по 6-10'!H168+'по 0,4'!H166</f>
        <v>0</v>
      </c>
      <c r="I168" s="31">
        <f>'по 6-10'!I168+'по 0,4'!I166</f>
        <v>0</v>
      </c>
      <c r="J168" s="31">
        <f>'по 6-10'!J168+'по 0,4'!J165</f>
        <v>0</v>
      </c>
      <c r="K168" s="31">
        <f>'по 6-10'!K168+'по 0,4'!K165</f>
        <v>0</v>
      </c>
      <c r="L168" s="31">
        <f>'[1]по 6-10'!L170+'[1]по 0,4'!L167</f>
        <v>0</v>
      </c>
      <c r="M168" s="31">
        <f>'[1]по 6-10'!M170+'[1]по 0,4'!M167</f>
        <v>0</v>
      </c>
      <c r="N168" s="31">
        <f>'[1]по 6-10'!N170+'[1]по 0,4'!N167</f>
        <v>0</v>
      </c>
      <c r="O168" s="31">
        <f>'[1]по 6-10'!O170+'[1]по 0,4'!O167</f>
        <v>0</v>
      </c>
      <c r="P168" s="31">
        <f>'[1]по 6-10'!P170+'[1]по 0,4'!P167</f>
        <v>0</v>
      </c>
      <c r="Q168" s="31">
        <f>'[1]по 6-10'!Q170+'[1]по 0,4'!Q167</f>
        <v>0</v>
      </c>
    </row>
    <row r="169" spans="1:17" ht="12.75" customHeight="1" x14ac:dyDescent="0.2">
      <c r="A169" s="18"/>
      <c r="B169" s="18"/>
      <c r="C169" s="18" t="s">
        <v>234</v>
      </c>
      <c r="D169" s="31">
        <f>'по 6-10'!D169+'по 0,4'!D167</f>
        <v>4</v>
      </c>
      <c r="E169" s="31">
        <f>'по 6-10'!E169+'по 0,4'!E167</f>
        <v>20</v>
      </c>
      <c r="F169" s="31">
        <f>'по 6-10'!F169+'по 0,4'!F167</f>
        <v>0</v>
      </c>
      <c r="G169" s="31">
        <f>'по 6-10'!G169+'по 0,4'!G167</f>
        <v>0</v>
      </c>
      <c r="H169" s="31">
        <f>'по 6-10'!H169+'по 0,4'!H167</f>
        <v>0</v>
      </c>
      <c r="I169" s="31">
        <f>'по 6-10'!I169+'по 0,4'!I167</f>
        <v>0</v>
      </c>
      <c r="J169" s="31">
        <f>'по 6-10'!J169+'по 0,4'!J166</f>
        <v>0</v>
      </c>
      <c r="K169" s="31">
        <f>'по 6-10'!K169+'по 0,4'!K166</f>
        <v>0</v>
      </c>
      <c r="L169" s="31">
        <f>'[1]по 6-10'!L171+'[1]по 0,4'!L168</f>
        <v>0</v>
      </c>
      <c r="M169" s="31">
        <f>'[1]по 6-10'!M171+'[1]по 0,4'!M168</f>
        <v>0</v>
      </c>
      <c r="N169" s="31">
        <f>'[1]по 6-10'!N171+'[1]по 0,4'!N168</f>
        <v>0</v>
      </c>
      <c r="O169" s="31">
        <f>'[1]по 6-10'!O171+'[1]по 0,4'!O168</f>
        <v>0</v>
      </c>
      <c r="P169" s="31">
        <f>'[1]по 6-10'!P171+'[1]по 0,4'!P168</f>
        <v>0</v>
      </c>
      <c r="Q169" s="31">
        <f>'[1]по 6-10'!Q171+'[1]по 0,4'!Q168</f>
        <v>0</v>
      </c>
    </row>
    <row r="170" spans="1:17" ht="12.75" customHeight="1" x14ac:dyDescent="0.2">
      <c r="A170" s="18"/>
      <c r="B170" s="18"/>
      <c r="C170" s="18" t="s">
        <v>235</v>
      </c>
      <c r="D170" s="31">
        <f>'по 6-10'!D170+'по 0,4'!D168</f>
        <v>5</v>
      </c>
      <c r="E170" s="31">
        <f>'по 6-10'!E170+'по 0,4'!E168</f>
        <v>46</v>
      </c>
      <c r="F170" s="31">
        <f>'по 6-10'!F170+'по 0,4'!F168</f>
        <v>4</v>
      </c>
      <c r="G170" s="31">
        <f>'по 6-10'!G170+'по 0,4'!G168</f>
        <v>34</v>
      </c>
      <c r="H170" s="31">
        <f>'по 6-10'!H170+'по 0,4'!H168</f>
        <v>0</v>
      </c>
      <c r="I170" s="31">
        <f>'по 6-10'!I170+'по 0,4'!I168</f>
        <v>0</v>
      </c>
      <c r="J170" s="31">
        <f>'по 6-10'!J170+'по 0,4'!J167</f>
        <v>0</v>
      </c>
      <c r="K170" s="31">
        <f>'по 6-10'!K170+'по 0,4'!K167</f>
        <v>0</v>
      </c>
      <c r="L170" s="31">
        <f>'[1]по 6-10'!L172+'[1]по 0,4'!L169</f>
        <v>0</v>
      </c>
      <c r="M170" s="31">
        <f>'[1]по 6-10'!M172+'[1]по 0,4'!M169</f>
        <v>0</v>
      </c>
      <c r="N170" s="31">
        <f>'[1]по 6-10'!N172+'[1]по 0,4'!N169</f>
        <v>0</v>
      </c>
      <c r="O170" s="31">
        <f>'[1]по 6-10'!O172+'[1]по 0,4'!O169</f>
        <v>0</v>
      </c>
      <c r="P170" s="31">
        <f>'[1]по 6-10'!P172+'[1]по 0,4'!P169</f>
        <v>0</v>
      </c>
      <c r="Q170" s="31">
        <f>'[1]по 6-10'!Q172+'[1]по 0,4'!Q169</f>
        <v>0</v>
      </c>
    </row>
    <row r="171" spans="1:17" ht="12.75" customHeight="1" x14ac:dyDescent="0.2">
      <c r="A171" s="18"/>
      <c r="B171" s="18"/>
      <c r="C171" s="18" t="s">
        <v>236</v>
      </c>
      <c r="D171" s="31">
        <f>'по 6-10'!D171+'по 0,4'!D169</f>
        <v>4</v>
      </c>
      <c r="E171" s="31">
        <f>'по 6-10'!E171+'по 0,4'!E169</f>
        <v>48</v>
      </c>
      <c r="F171" s="31">
        <f>'по 6-10'!F171+'по 0,4'!F169</f>
        <v>1</v>
      </c>
      <c r="G171" s="31">
        <f>'по 6-10'!G171+'по 0,4'!G169</f>
        <v>8</v>
      </c>
      <c r="H171" s="31">
        <f>'по 6-10'!H171+'по 0,4'!H169</f>
        <v>0</v>
      </c>
      <c r="I171" s="31">
        <f>'по 6-10'!I171+'по 0,4'!I169</f>
        <v>0</v>
      </c>
      <c r="J171" s="31">
        <f>'по 6-10'!J171+'по 0,4'!J168</f>
        <v>1</v>
      </c>
      <c r="K171" s="31">
        <f>'по 6-10'!K171+'по 0,4'!K168</f>
        <v>8</v>
      </c>
      <c r="L171" s="31">
        <f>'[1]по 6-10'!L173+'[1]по 0,4'!L170</f>
        <v>0</v>
      </c>
      <c r="M171" s="31">
        <f>'[1]по 6-10'!M173+'[1]по 0,4'!M170</f>
        <v>0</v>
      </c>
      <c r="N171" s="31">
        <f>'[1]по 6-10'!N173+'[1]по 0,4'!N170</f>
        <v>0</v>
      </c>
      <c r="O171" s="31">
        <f>'[1]по 6-10'!O173+'[1]по 0,4'!O170</f>
        <v>0</v>
      </c>
      <c r="P171" s="31">
        <f>'[1]по 6-10'!P173+'[1]по 0,4'!P170</f>
        <v>0</v>
      </c>
      <c r="Q171" s="31">
        <f>'[1]по 6-10'!Q173+'[1]по 0,4'!Q170</f>
        <v>0</v>
      </c>
    </row>
    <row r="172" spans="1:17" ht="12.75" customHeight="1" x14ac:dyDescent="0.2">
      <c r="A172" s="18"/>
      <c r="B172" s="18"/>
      <c r="C172" s="18" t="s">
        <v>237</v>
      </c>
      <c r="D172" s="31">
        <f>'по 6-10'!D172+'по 0,4'!D170</f>
        <v>4</v>
      </c>
      <c r="E172" s="31">
        <f>'по 6-10'!E172+'по 0,4'!E170</f>
        <v>125</v>
      </c>
      <c r="F172" s="31">
        <f>'по 6-10'!F172+'по 0,4'!F170</f>
        <v>4</v>
      </c>
      <c r="G172" s="31">
        <f>'по 6-10'!G172+'по 0,4'!G170</f>
        <v>30</v>
      </c>
      <c r="H172" s="31">
        <f>'по 6-10'!H172+'по 0,4'!H170</f>
        <v>0</v>
      </c>
      <c r="I172" s="31">
        <f>'по 6-10'!I172+'по 0,4'!I170</f>
        <v>0</v>
      </c>
      <c r="J172" s="31">
        <f>'по 6-10'!J172+'по 0,4'!J169</f>
        <v>0</v>
      </c>
      <c r="K172" s="31">
        <f>'по 6-10'!K172+'по 0,4'!K169</f>
        <v>0</v>
      </c>
      <c r="L172" s="31">
        <f>'[1]по 6-10'!L174+'[1]по 0,4'!L171</f>
        <v>0</v>
      </c>
      <c r="M172" s="31">
        <f>'[1]по 6-10'!M174+'[1]по 0,4'!M171</f>
        <v>0</v>
      </c>
      <c r="N172" s="31">
        <f>'[1]по 6-10'!N174+'[1]по 0,4'!N171</f>
        <v>0</v>
      </c>
      <c r="O172" s="31">
        <f>'[1]по 6-10'!O174+'[1]по 0,4'!O171</f>
        <v>0</v>
      </c>
      <c r="P172" s="31">
        <f>'[1]по 6-10'!P174+'[1]по 0,4'!P171</f>
        <v>0</v>
      </c>
      <c r="Q172" s="31">
        <f>'[1]по 6-10'!Q174+'[1]по 0,4'!Q171</f>
        <v>0</v>
      </c>
    </row>
    <row r="173" spans="1:17" ht="12.75" customHeight="1" x14ac:dyDescent="0.2">
      <c r="A173" s="18"/>
      <c r="B173" s="18"/>
      <c r="C173" s="18" t="s">
        <v>238</v>
      </c>
      <c r="D173" s="31">
        <f>'по 6-10'!D173+'по 0,4'!D171</f>
        <v>1</v>
      </c>
      <c r="E173" s="31">
        <f>'по 6-10'!E173+'по 0,4'!E171</f>
        <v>15</v>
      </c>
      <c r="F173" s="31">
        <f>'по 6-10'!F173+'по 0,4'!F171</f>
        <v>1</v>
      </c>
      <c r="G173" s="31">
        <f>'по 6-10'!G173+'по 0,4'!G171</f>
        <v>15</v>
      </c>
      <c r="H173" s="31">
        <f>'по 6-10'!H173+'по 0,4'!H171</f>
        <v>0</v>
      </c>
      <c r="I173" s="31">
        <f>'по 6-10'!I173+'по 0,4'!I171</f>
        <v>0</v>
      </c>
      <c r="J173" s="31">
        <f>'по 6-10'!J173+'по 0,4'!J170</f>
        <v>1</v>
      </c>
      <c r="K173" s="31">
        <f>'по 6-10'!K173+'по 0,4'!K170</f>
        <v>15</v>
      </c>
      <c r="L173" s="31">
        <f>'[1]по 6-10'!L175+'[1]по 0,4'!L172</f>
        <v>0</v>
      </c>
      <c r="M173" s="31">
        <f>'[1]по 6-10'!M175+'[1]по 0,4'!M172</f>
        <v>0</v>
      </c>
      <c r="N173" s="31">
        <f>'[1]по 6-10'!N175+'[1]по 0,4'!N172</f>
        <v>0</v>
      </c>
      <c r="O173" s="31">
        <f>'[1]по 6-10'!O175+'[1]по 0,4'!O172</f>
        <v>0</v>
      </c>
      <c r="P173" s="31">
        <f>'[1]по 6-10'!P175+'[1]по 0,4'!P172</f>
        <v>0</v>
      </c>
      <c r="Q173" s="31">
        <f>'[1]по 6-10'!Q175+'[1]по 0,4'!Q172</f>
        <v>0</v>
      </c>
    </row>
    <row r="174" spans="1:17" ht="12.75" customHeight="1" x14ac:dyDescent="0.2">
      <c r="A174" s="18"/>
      <c r="B174" s="18"/>
      <c r="C174" s="18" t="s">
        <v>342</v>
      </c>
      <c r="D174" s="31">
        <f>'по 6-10'!D174+'по 0,4'!D172</f>
        <v>0</v>
      </c>
      <c r="E174" s="31">
        <f>'по 6-10'!E174+'по 0,4'!E172</f>
        <v>0</v>
      </c>
      <c r="F174" s="31">
        <f>'по 6-10'!F174+'по 0,4'!F172</f>
        <v>0</v>
      </c>
      <c r="G174" s="31">
        <f>'по 6-10'!G174+'по 0,4'!G172</f>
        <v>0</v>
      </c>
      <c r="H174" s="31">
        <f>'по 6-10'!H174+'по 0,4'!H172</f>
        <v>0</v>
      </c>
      <c r="I174" s="31">
        <f>'по 6-10'!I174+'по 0,4'!I172</f>
        <v>0</v>
      </c>
      <c r="J174" s="31">
        <f>'по 6-10'!J174+'по 0,4'!J171</f>
        <v>0</v>
      </c>
      <c r="K174" s="31">
        <f>'по 6-10'!K174+'по 0,4'!K171</f>
        <v>0</v>
      </c>
      <c r="L174" s="31">
        <f>'[1]по 6-10'!L176+'[1]по 0,4'!L173</f>
        <v>0</v>
      </c>
      <c r="M174" s="31">
        <f>'[1]по 6-10'!M176+'[1]по 0,4'!M173</f>
        <v>0</v>
      </c>
      <c r="N174" s="31">
        <f>'[1]по 6-10'!N176+'[1]по 0,4'!N173</f>
        <v>0</v>
      </c>
      <c r="O174" s="31">
        <f>'[1]по 6-10'!O176+'[1]по 0,4'!O173</f>
        <v>0</v>
      </c>
      <c r="P174" s="31">
        <f>'[1]по 6-10'!P176+'[1]по 0,4'!P173</f>
        <v>0</v>
      </c>
      <c r="Q174" s="31">
        <f>'[1]по 6-10'!Q176+'[1]по 0,4'!Q173</f>
        <v>0</v>
      </c>
    </row>
    <row r="175" spans="1:17" ht="12.75" customHeight="1" x14ac:dyDescent="0.2">
      <c r="A175" s="18"/>
      <c r="B175" s="18"/>
      <c r="C175" s="18" t="s">
        <v>239</v>
      </c>
      <c r="D175" s="31">
        <f>'по 6-10'!D175+'по 0,4'!D173</f>
        <v>0</v>
      </c>
      <c r="E175" s="31">
        <f>'по 6-10'!E175+'по 0,4'!E173</f>
        <v>0</v>
      </c>
      <c r="F175" s="31">
        <f>'по 6-10'!F175+'по 0,4'!F173</f>
        <v>0</v>
      </c>
      <c r="G175" s="31">
        <f>'по 6-10'!G175+'по 0,4'!G173</f>
        <v>0</v>
      </c>
      <c r="H175" s="31">
        <f>'по 6-10'!H175+'по 0,4'!H173</f>
        <v>0</v>
      </c>
      <c r="I175" s="31">
        <f>'по 6-10'!I175+'по 0,4'!I173</f>
        <v>0</v>
      </c>
      <c r="J175" s="31">
        <f>'по 6-10'!J175+'по 0,4'!J172</f>
        <v>0</v>
      </c>
      <c r="K175" s="31">
        <f>'по 6-10'!K175+'по 0,4'!K172</f>
        <v>0</v>
      </c>
      <c r="L175" s="31">
        <f>'[1]по 6-10'!L177+'[1]по 0,4'!L174</f>
        <v>0</v>
      </c>
      <c r="M175" s="31">
        <f>'[1]по 6-10'!M177+'[1]по 0,4'!M174</f>
        <v>0</v>
      </c>
      <c r="N175" s="31">
        <f>'[1]по 6-10'!N177+'[1]по 0,4'!N174</f>
        <v>0</v>
      </c>
      <c r="O175" s="31">
        <f>'[1]по 6-10'!O177+'[1]по 0,4'!O174</f>
        <v>0</v>
      </c>
      <c r="P175" s="31">
        <f>'[1]по 6-10'!P177+'[1]по 0,4'!P174</f>
        <v>0</v>
      </c>
      <c r="Q175" s="31">
        <f>'[1]по 6-10'!Q177+'[1]по 0,4'!Q174</f>
        <v>0</v>
      </c>
    </row>
    <row r="176" spans="1:17" ht="12.75" customHeight="1" x14ac:dyDescent="0.2">
      <c r="A176" s="18"/>
      <c r="B176" s="18"/>
      <c r="C176" s="18" t="s">
        <v>343</v>
      </c>
      <c r="D176" s="31">
        <f>'по 6-10'!D176+'по 0,4'!D174</f>
        <v>33</v>
      </c>
      <c r="E176" s="31">
        <f>'по 6-10'!E176+'по 0,4'!E174</f>
        <v>289</v>
      </c>
      <c r="F176" s="31">
        <f>'по 6-10'!F176+'по 0,4'!F174</f>
        <v>9</v>
      </c>
      <c r="G176" s="31">
        <f>'по 6-10'!G176+'по 0,4'!G174</f>
        <v>111</v>
      </c>
      <c r="H176" s="31">
        <f>'по 6-10'!H176+'по 0,4'!H174</f>
        <v>0</v>
      </c>
      <c r="I176" s="31">
        <f>'по 6-10'!I176+'по 0,4'!I174</f>
        <v>0</v>
      </c>
      <c r="J176" s="31">
        <f>'по 6-10'!J176+'по 0,4'!J173</f>
        <v>1</v>
      </c>
      <c r="K176" s="31">
        <f>'по 6-10'!K176+'по 0,4'!K173</f>
        <v>10</v>
      </c>
      <c r="L176" s="31">
        <f>'[1]по 6-10'!L178+'[1]по 0,4'!L175</f>
        <v>0</v>
      </c>
      <c r="M176" s="31">
        <f>'[1]по 6-10'!M178+'[1]по 0,4'!M175</f>
        <v>0</v>
      </c>
      <c r="N176" s="31">
        <f>'[1]по 6-10'!N178+'[1]по 0,4'!N175</f>
        <v>0</v>
      </c>
      <c r="O176" s="31">
        <f>'[1]по 6-10'!O178+'[1]по 0,4'!O175</f>
        <v>0</v>
      </c>
      <c r="P176" s="31">
        <f>'[1]по 6-10'!P178+'[1]по 0,4'!P175</f>
        <v>0</v>
      </c>
      <c r="Q176" s="31">
        <f>'[1]по 6-10'!Q178+'[1]по 0,4'!Q175</f>
        <v>0</v>
      </c>
    </row>
    <row r="177" spans="1:17" ht="12.75" customHeight="1" x14ac:dyDescent="0.2">
      <c r="A177" s="18"/>
      <c r="B177" s="18"/>
      <c r="C177" s="18" t="s">
        <v>240</v>
      </c>
      <c r="D177" s="31">
        <f>'по 6-10'!D177+'по 0,4'!D175</f>
        <v>1</v>
      </c>
      <c r="E177" s="31">
        <f>'по 6-10'!E177+'по 0,4'!E175</f>
        <v>5</v>
      </c>
      <c r="F177" s="31">
        <f>'по 6-10'!F177+'по 0,4'!F175</f>
        <v>1</v>
      </c>
      <c r="G177" s="31">
        <f>'по 6-10'!G177+'по 0,4'!G175</f>
        <v>5</v>
      </c>
      <c r="H177" s="31">
        <f>'по 6-10'!H177+'по 0,4'!H175</f>
        <v>0</v>
      </c>
      <c r="I177" s="31">
        <f>'по 6-10'!I177+'по 0,4'!I175</f>
        <v>0</v>
      </c>
      <c r="J177" s="31">
        <f>'по 6-10'!J177+'по 0,4'!J174</f>
        <v>0</v>
      </c>
      <c r="K177" s="31">
        <f>'по 6-10'!K177+'по 0,4'!K174</f>
        <v>0</v>
      </c>
      <c r="L177" s="31">
        <f>'[1]по 6-10'!L179+'[1]по 0,4'!L176</f>
        <v>0</v>
      </c>
      <c r="M177" s="31">
        <f>'[1]по 6-10'!M179+'[1]по 0,4'!M176</f>
        <v>0</v>
      </c>
      <c r="N177" s="31">
        <f>'[1]по 6-10'!N179+'[1]по 0,4'!N176</f>
        <v>0</v>
      </c>
      <c r="O177" s="31">
        <f>'[1]по 6-10'!O179+'[1]по 0,4'!O176</f>
        <v>0</v>
      </c>
      <c r="P177" s="31">
        <f>'[1]по 6-10'!P179+'[1]по 0,4'!P176</f>
        <v>0</v>
      </c>
      <c r="Q177" s="31">
        <f>'[1]по 6-10'!Q179+'[1]по 0,4'!Q176</f>
        <v>0</v>
      </c>
    </row>
    <row r="178" spans="1:17" ht="12.75" customHeight="1" x14ac:dyDescent="0.2">
      <c r="A178" s="18"/>
      <c r="B178" s="18"/>
      <c r="C178" s="18" t="s">
        <v>241</v>
      </c>
      <c r="D178" s="31">
        <f>'по 6-10'!D178+'по 0,4'!D176</f>
        <v>0</v>
      </c>
      <c r="E178" s="31">
        <f>'по 6-10'!E178+'по 0,4'!E176</f>
        <v>0</v>
      </c>
      <c r="F178" s="31">
        <f>'по 6-10'!F178+'по 0,4'!F176</f>
        <v>0</v>
      </c>
      <c r="G178" s="31">
        <f>'по 6-10'!G178+'по 0,4'!G176</f>
        <v>0</v>
      </c>
      <c r="H178" s="31">
        <f>'по 6-10'!H178+'по 0,4'!H176</f>
        <v>0</v>
      </c>
      <c r="I178" s="31">
        <f>'по 6-10'!I178+'по 0,4'!I176</f>
        <v>0</v>
      </c>
      <c r="J178" s="31">
        <f>'по 6-10'!J178+'по 0,4'!J175</f>
        <v>0</v>
      </c>
      <c r="K178" s="31">
        <f>'по 6-10'!K178+'по 0,4'!K175</f>
        <v>0</v>
      </c>
      <c r="L178" s="31">
        <f>'[1]по 6-10'!L180+'[1]по 0,4'!L177</f>
        <v>0</v>
      </c>
      <c r="M178" s="31">
        <f>'[1]по 6-10'!M180+'[1]по 0,4'!M177</f>
        <v>0</v>
      </c>
      <c r="N178" s="31">
        <f>'[1]по 6-10'!N180+'[1]по 0,4'!N177</f>
        <v>0</v>
      </c>
      <c r="O178" s="31">
        <f>'[1]по 6-10'!O180+'[1]по 0,4'!O177</f>
        <v>0</v>
      </c>
      <c r="P178" s="31">
        <f>'[1]по 6-10'!P180+'[1]по 0,4'!P177</f>
        <v>0</v>
      </c>
      <c r="Q178" s="31">
        <f>'[1]по 6-10'!Q180+'[1]по 0,4'!Q177</f>
        <v>0</v>
      </c>
    </row>
    <row r="179" spans="1:17" ht="12.75" customHeight="1" x14ac:dyDescent="0.2">
      <c r="A179" s="18"/>
      <c r="B179" s="49"/>
      <c r="C179" s="18" t="s">
        <v>242</v>
      </c>
      <c r="D179" s="31">
        <f>'по 6-10'!D179+'по 0,4'!D177</f>
        <v>7</v>
      </c>
      <c r="E179" s="31">
        <f>'по 6-10'!E179+'по 0,4'!E177</f>
        <v>147</v>
      </c>
      <c r="F179" s="31">
        <f>'по 6-10'!F179+'по 0,4'!F177</f>
        <v>4</v>
      </c>
      <c r="G179" s="31">
        <f>'по 6-10'!G179+'по 0,4'!G177</f>
        <v>125</v>
      </c>
      <c r="H179" s="31">
        <f>'по 6-10'!H179+'по 0,4'!H177</f>
        <v>0</v>
      </c>
      <c r="I179" s="31">
        <f>'по 6-10'!I179+'по 0,4'!I177</f>
        <v>0</v>
      </c>
      <c r="J179" s="31">
        <f>'по 6-10'!J179+'по 0,4'!J176</f>
        <v>0</v>
      </c>
      <c r="K179" s="31">
        <f>'по 6-10'!K179+'по 0,4'!K176</f>
        <v>0</v>
      </c>
      <c r="L179" s="31">
        <f>'[1]по 6-10'!L181+'[1]по 0,4'!L178</f>
        <v>0</v>
      </c>
      <c r="M179" s="31">
        <f>'[1]по 6-10'!M181+'[1]по 0,4'!M178</f>
        <v>0</v>
      </c>
      <c r="N179" s="31">
        <f>'[1]по 6-10'!N181+'[1]по 0,4'!N178</f>
        <v>0</v>
      </c>
      <c r="O179" s="31">
        <f>'[1]по 6-10'!O181+'[1]по 0,4'!O178</f>
        <v>0</v>
      </c>
      <c r="P179" s="31">
        <f>'[1]по 6-10'!P181+'[1]по 0,4'!P178</f>
        <v>0</v>
      </c>
      <c r="Q179" s="31">
        <f>'[1]по 6-10'!Q181+'[1]по 0,4'!Q178</f>
        <v>0</v>
      </c>
    </row>
    <row r="180" spans="1:17" ht="12.75" customHeight="1" x14ac:dyDescent="0.2">
      <c r="A180" s="18"/>
      <c r="B180" s="20"/>
      <c r="C180" s="18" t="s">
        <v>243</v>
      </c>
      <c r="D180" s="31">
        <f>'по 6-10'!D180+'по 0,4'!D178</f>
        <v>0</v>
      </c>
      <c r="E180" s="31">
        <f>'по 6-10'!E180+'по 0,4'!E178</f>
        <v>0</v>
      </c>
      <c r="F180" s="31">
        <f>'по 6-10'!F180+'по 0,4'!F178</f>
        <v>0</v>
      </c>
      <c r="G180" s="31">
        <f>'по 6-10'!G180+'по 0,4'!G178</f>
        <v>0</v>
      </c>
      <c r="H180" s="31">
        <f>'по 6-10'!H180+'по 0,4'!H178</f>
        <v>0</v>
      </c>
      <c r="I180" s="31">
        <f>'по 6-10'!I180+'по 0,4'!I178</f>
        <v>0</v>
      </c>
      <c r="J180" s="31">
        <f>'по 6-10'!J180+'по 0,4'!J177</f>
        <v>0</v>
      </c>
      <c r="K180" s="31">
        <f>'по 6-10'!K180+'по 0,4'!K177</f>
        <v>0</v>
      </c>
      <c r="L180" s="31">
        <f>'[1]по 6-10'!L182+'[1]по 0,4'!L179</f>
        <v>0</v>
      </c>
      <c r="M180" s="31">
        <f>'[1]по 6-10'!M182+'[1]по 0,4'!M179</f>
        <v>0</v>
      </c>
      <c r="N180" s="31">
        <f>'[1]по 6-10'!N182+'[1]по 0,4'!N179</f>
        <v>0</v>
      </c>
      <c r="O180" s="31">
        <f>'[1]по 6-10'!O182+'[1]по 0,4'!O179</f>
        <v>0</v>
      </c>
      <c r="P180" s="31">
        <f>'[1]по 6-10'!P182+'[1]по 0,4'!P179</f>
        <v>0</v>
      </c>
      <c r="Q180" s="31">
        <f>'[1]по 6-10'!Q182+'[1]по 0,4'!Q179</f>
        <v>0</v>
      </c>
    </row>
    <row r="181" spans="1:17" ht="12.75" customHeight="1" x14ac:dyDescent="0.25">
      <c r="A181" s="18"/>
      <c r="B181" s="53"/>
      <c r="C181" s="18" t="s">
        <v>245</v>
      </c>
      <c r="D181" s="31">
        <f>'по 6-10'!D181+'по 0,4'!D179</f>
        <v>2</v>
      </c>
      <c r="E181" s="31">
        <f>'по 6-10'!E181+'по 0,4'!E179</f>
        <v>16</v>
      </c>
      <c r="F181" s="31">
        <f>'по 6-10'!F181+'по 0,4'!F179</f>
        <v>0</v>
      </c>
      <c r="G181" s="31">
        <f>'по 6-10'!G181+'по 0,4'!G179</f>
        <v>0</v>
      </c>
      <c r="H181" s="31">
        <f>'по 6-10'!H181+'по 0,4'!H179</f>
        <v>0</v>
      </c>
      <c r="I181" s="31">
        <f>'по 6-10'!I181+'по 0,4'!I179</f>
        <v>0</v>
      </c>
      <c r="J181" s="31">
        <f>'по 6-10'!J181+'по 0,4'!J178</f>
        <v>0</v>
      </c>
      <c r="K181" s="31">
        <f>'по 6-10'!K181+'по 0,4'!K178</f>
        <v>0</v>
      </c>
      <c r="L181" s="31">
        <f>'[1]по 6-10'!L183+'[1]по 0,4'!L180</f>
        <v>0</v>
      </c>
      <c r="M181" s="31">
        <f>'[1]по 6-10'!M183+'[1]по 0,4'!M180</f>
        <v>0</v>
      </c>
      <c r="N181" s="31">
        <f>'[1]по 6-10'!N183+'[1]по 0,4'!N180</f>
        <v>0</v>
      </c>
      <c r="O181" s="31">
        <f>'[1]по 6-10'!O183+'[1]по 0,4'!O180</f>
        <v>0</v>
      </c>
      <c r="P181" s="31">
        <f>'[1]по 6-10'!P183+'[1]по 0,4'!P180</f>
        <v>0</v>
      </c>
      <c r="Q181" s="31">
        <f>'[1]по 6-10'!Q183+'[1]по 0,4'!Q180</f>
        <v>0</v>
      </c>
    </row>
    <row r="182" spans="1:17" ht="12.75" customHeight="1" x14ac:dyDescent="0.2">
      <c r="A182" s="18"/>
      <c r="B182" s="52"/>
      <c r="C182" s="49" t="s">
        <v>244</v>
      </c>
      <c r="D182" s="31">
        <f>'по 6-10'!D182+'по 0,4'!D180</f>
        <v>2</v>
      </c>
      <c r="E182" s="31">
        <f>'по 6-10'!E182+'по 0,4'!E180</f>
        <v>25</v>
      </c>
      <c r="F182" s="31">
        <f>'по 6-10'!F182+'по 0,4'!F180</f>
        <v>2</v>
      </c>
      <c r="G182" s="31">
        <f>'по 6-10'!G182+'по 0,4'!G180</f>
        <v>25</v>
      </c>
      <c r="H182" s="31">
        <f>'по 6-10'!H182+'по 0,4'!H180</f>
        <v>0</v>
      </c>
      <c r="I182" s="31">
        <f>'по 6-10'!I182+'по 0,4'!I180</f>
        <v>0</v>
      </c>
      <c r="J182" s="31">
        <f>'по 6-10'!J182+'по 0,4'!J179</f>
        <v>0</v>
      </c>
      <c r="K182" s="31">
        <f>'по 6-10'!K182+'по 0,4'!K179</f>
        <v>0</v>
      </c>
      <c r="L182" s="31">
        <f>'[1]по 6-10'!L184+'[1]по 0,4'!L181</f>
        <v>0</v>
      </c>
      <c r="M182" s="31">
        <f>'[1]по 6-10'!M184+'[1]по 0,4'!M181</f>
        <v>0</v>
      </c>
      <c r="N182" s="31">
        <f>'[1]по 6-10'!N184+'[1]по 0,4'!N181</f>
        <v>0</v>
      </c>
      <c r="O182" s="31">
        <f>'[1]по 6-10'!O184+'[1]по 0,4'!O181</f>
        <v>0</v>
      </c>
      <c r="P182" s="31">
        <f>'[1]по 6-10'!P184+'[1]по 0,4'!P181</f>
        <v>0</v>
      </c>
      <c r="Q182" s="31">
        <f>'[1]по 6-10'!Q184+'[1]по 0,4'!Q181</f>
        <v>0</v>
      </c>
    </row>
    <row r="183" spans="1:17" ht="12.75" customHeight="1" x14ac:dyDescent="0.2">
      <c r="A183" s="18"/>
      <c r="B183" s="46"/>
      <c r="C183" s="20" t="s">
        <v>30</v>
      </c>
      <c r="D183" s="64">
        <f>SUM(D153:D182)</f>
        <v>254</v>
      </c>
      <c r="E183" s="64">
        <f t="shared" ref="E183:G183" si="3">SUM(E153:E182)</f>
        <v>3079</v>
      </c>
      <c r="F183" s="64">
        <f t="shared" si="3"/>
        <v>94</v>
      </c>
      <c r="G183" s="64">
        <f t="shared" si="3"/>
        <v>1372.4</v>
      </c>
      <c r="H183" s="64">
        <f t="shared" ref="H183:Q183" si="4">SUM(H153:H182)</f>
        <v>0</v>
      </c>
      <c r="I183" s="64">
        <f t="shared" si="4"/>
        <v>0</v>
      </c>
      <c r="J183" s="64">
        <f t="shared" si="4"/>
        <v>7</v>
      </c>
      <c r="K183" s="64">
        <f t="shared" si="4"/>
        <v>118.8</v>
      </c>
      <c r="L183" s="64">
        <f t="shared" si="4"/>
        <v>0</v>
      </c>
      <c r="M183" s="64">
        <f t="shared" si="4"/>
        <v>0</v>
      </c>
      <c r="N183" s="64">
        <f t="shared" si="4"/>
        <v>0</v>
      </c>
      <c r="O183" s="64">
        <f t="shared" si="4"/>
        <v>0</v>
      </c>
      <c r="P183" s="64">
        <f t="shared" si="4"/>
        <v>0</v>
      </c>
      <c r="Q183" s="64">
        <f t="shared" si="4"/>
        <v>0</v>
      </c>
    </row>
    <row r="184" spans="1:17" ht="15" x14ac:dyDescent="0.25">
      <c r="A184" s="18"/>
      <c r="B184" s="46"/>
      <c r="C184" s="53" t="s">
        <v>255</v>
      </c>
      <c r="D184" s="31"/>
      <c r="E184" s="31"/>
      <c r="F184" s="31"/>
      <c r="G184" s="31"/>
      <c r="H184" s="70"/>
      <c r="I184" s="70"/>
      <c r="J184" s="31"/>
      <c r="K184" s="31"/>
      <c r="L184" s="8"/>
      <c r="M184" s="8"/>
      <c r="N184" s="8"/>
      <c r="O184" s="8"/>
      <c r="P184" s="8"/>
      <c r="Q184" s="8"/>
    </row>
    <row r="185" spans="1:17" ht="12.75" customHeight="1" x14ac:dyDescent="0.2">
      <c r="A185" s="18"/>
      <c r="B185" s="46"/>
      <c r="C185" s="52" t="s">
        <v>247</v>
      </c>
      <c r="D185" s="31">
        <f>'по 6-10'!D185+'по 0,4'!D183</f>
        <v>3</v>
      </c>
      <c r="E185" s="31">
        <f>'по 6-10'!E185+'по 0,4'!E183</f>
        <v>26</v>
      </c>
      <c r="F185" s="31">
        <f>'по 6-10'!F185+'по 0,4'!F183</f>
        <v>2</v>
      </c>
      <c r="G185" s="31">
        <f>'по 6-10'!G185+'по 0,4'!G183</f>
        <v>15</v>
      </c>
      <c r="H185" s="31">
        <f>'по 6-10'!H185+'по 0,4'!H183</f>
        <v>0</v>
      </c>
      <c r="I185" s="31">
        <f>'по 6-10'!I185+'по 0,4'!I183</f>
        <v>0</v>
      </c>
      <c r="J185" s="31">
        <f>'по 6-10'!J185+'по 0,4'!J182</f>
        <v>0</v>
      </c>
      <c r="K185" s="31">
        <f>'по 6-10'!K185+'по 0,4'!K182</f>
        <v>0</v>
      </c>
      <c r="L185" s="31">
        <f>'[1]по 6-10'!L187+'[1]по 0,4'!L184</f>
        <v>0</v>
      </c>
      <c r="M185" s="31">
        <f>'[1]по 6-10'!M187+'[1]по 0,4'!M184</f>
        <v>0</v>
      </c>
      <c r="N185" s="31">
        <f>'[1]по 6-10'!N187+'[1]по 0,4'!N184</f>
        <v>0</v>
      </c>
      <c r="O185" s="31">
        <f>'[1]по 6-10'!O187+'[1]по 0,4'!O184</f>
        <v>0</v>
      </c>
      <c r="P185" s="31">
        <f>'[1]по 6-10'!P187+'[1]по 0,4'!P184</f>
        <v>0</v>
      </c>
      <c r="Q185" s="31">
        <f>'[1]по 6-10'!Q187+'[1]по 0,4'!Q184</f>
        <v>0</v>
      </c>
    </row>
    <row r="186" spans="1:17" ht="12.75" customHeight="1" x14ac:dyDescent="0.2">
      <c r="A186" s="18"/>
      <c r="B186" s="46"/>
      <c r="C186" s="46" t="s">
        <v>248</v>
      </c>
      <c r="D186" s="31">
        <f>'по 6-10'!D186+'по 0,4'!D184</f>
        <v>1</v>
      </c>
      <c r="E186" s="31">
        <f>'по 6-10'!E186+'по 0,4'!E184</f>
        <v>90</v>
      </c>
      <c r="F186" s="31">
        <f>'по 6-10'!F186+'по 0,4'!F184</f>
        <v>0</v>
      </c>
      <c r="G186" s="31">
        <f>'по 6-10'!G186+'по 0,4'!G184</f>
        <v>0</v>
      </c>
      <c r="H186" s="31">
        <f>'по 6-10'!H186+'по 0,4'!H184</f>
        <v>0</v>
      </c>
      <c r="I186" s="31">
        <f>'по 6-10'!I186+'по 0,4'!I184</f>
        <v>0</v>
      </c>
      <c r="J186" s="31">
        <f>'по 6-10'!J186+'по 0,4'!J183</f>
        <v>0</v>
      </c>
      <c r="K186" s="31">
        <f>'по 6-10'!K186+'по 0,4'!K183</f>
        <v>0</v>
      </c>
      <c r="L186" s="31">
        <f>'[1]по 6-10'!L188+'[1]по 0,4'!L185</f>
        <v>0</v>
      </c>
      <c r="M186" s="31">
        <f>'[1]по 6-10'!M188+'[1]по 0,4'!M185</f>
        <v>0</v>
      </c>
      <c r="N186" s="31">
        <f>'[1]по 6-10'!N188+'[1]по 0,4'!N185</f>
        <v>0</v>
      </c>
      <c r="O186" s="31">
        <f>'[1]по 6-10'!O188+'[1]по 0,4'!O185</f>
        <v>0</v>
      </c>
      <c r="P186" s="31">
        <f>'[1]по 6-10'!P188+'[1]по 0,4'!P185</f>
        <v>0</v>
      </c>
      <c r="Q186" s="31">
        <f>'[1]по 6-10'!Q188+'[1]по 0,4'!Q185</f>
        <v>0</v>
      </c>
    </row>
    <row r="187" spans="1:17" ht="12.75" customHeight="1" x14ac:dyDescent="0.2">
      <c r="A187" s="18"/>
      <c r="B187" s="46"/>
      <c r="C187" s="46" t="s">
        <v>249</v>
      </c>
      <c r="D187" s="31">
        <f>'по 6-10'!D187+'по 0,4'!D185</f>
        <v>1</v>
      </c>
      <c r="E187" s="31">
        <f>'по 6-10'!E187+'по 0,4'!E185</f>
        <v>8</v>
      </c>
      <c r="F187" s="31">
        <f>'по 6-10'!F187+'по 0,4'!F185</f>
        <v>1</v>
      </c>
      <c r="G187" s="31">
        <f>'по 6-10'!G187+'по 0,4'!G185</f>
        <v>8</v>
      </c>
      <c r="H187" s="31">
        <f>'по 6-10'!H187+'по 0,4'!H185</f>
        <v>0</v>
      </c>
      <c r="I187" s="31">
        <f>'по 6-10'!I187+'по 0,4'!I185</f>
        <v>0</v>
      </c>
      <c r="J187" s="31">
        <f>'по 6-10'!J187+'по 0,4'!J184</f>
        <v>1</v>
      </c>
      <c r="K187" s="31">
        <f>'по 6-10'!K187+'по 0,4'!K184</f>
        <v>8</v>
      </c>
      <c r="L187" s="31">
        <f>'[1]по 6-10'!L189+'[1]по 0,4'!L186</f>
        <v>0</v>
      </c>
      <c r="M187" s="31">
        <f>'[1]по 6-10'!M189+'[1]по 0,4'!M186</f>
        <v>0</v>
      </c>
      <c r="N187" s="31">
        <f>'[1]по 6-10'!N189+'[1]по 0,4'!N186</f>
        <v>0</v>
      </c>
      <c r="O187" s="31">
        <f>'[1]по 6-10'!O189+'[1]по 0,4'!O186</f>
        <v>0</v>
      </c>
      <c r="P187" s="31">
        <f>'[1]по 6-10'!P189+'[1]по 0,4'!P186</f>
        <v>0</v>
      </c>
      <c r="Q187" s="31">
        <f>'[1]по 6-10'!Q189+'[1]по 0,4'!Q186</f>
        <v>0</v>
      </c>
    </row>
    <row r="188" spans="1:17" ht="12.75" customHeight="1" x14ac:dyDescent="0.2">
      <c r="A188" s="18"/>
      <c r="B188" s="46"/>
      <c r="C188" s="46" t="s">
        <v>250</v>
      </c>
      <c r="D188" s="31">
        <f>'по 6-10'!D188+'по 0,4'!D186</f>
        <v>0</v>
      </c>
      <c r="E188" s="31">
        <f>'по 6-10'!E188+'по 0,4'!E186</f>
        <v>0</v>
      </c>
      <c r="F188" s="31">
        <f>'по 6-10'!F188+'по 0,4'!F186</f>
        <v>0</v>
      </c>
      <c r="G188" s="31">
        <f>'по 6-10'!G188+'по 0,4'!G186</f>
        <v>0</v>
      </c>
      <c r="H188" s="31">
        <f>'по 6-10'!H188+'по 0,4'!H186</f>
        <v>0</v>
      </c>
      <c r="I188" s="31">
        <f>'по 6-10'!I188+'по 0,4'!I186</f>
        <v>0</v>
      </c>
      <c r="J188" s="31">
        <f>'по 6-10'!J188+'по 0,4'!J185</f>
        <v>0</v>
      </c>
      <c r="K188" s="31">
        <f>'по 6-10'!K188+'по 0,4'!K185</f>
        <v>0</v>
      </c>
      <c r="L188" s="31">
        <f>'[1]по 6-10'!L190+'[1]по 0,4'!L187</f>
        <v>0</v>
      </c>
      <c r="M188" s="31">
        <f>'[1]по 6-10'!M190+'[1]по 0,4'!M187</f>
        <v>0</v>
      </c>
      <c r="N188" s="31">
        <f>'[1]по 6-10'!N190+'[1]по 0,4'!N187</f>
        <v>0</v>
      </c>
      <c r="O188" s="31">
        <f>'[1]по 6-10'!O190+'[1]по 0,4'!O187</f>
        <v>0</v>
      </c>
      <c r="P188" s="31">
        <f>'[1]по 6-10'!P190+'[1]по 0,4'!P187</f>
        <v>0</v>
      </c>
      <c r="Q188" s="31">
        <f>'[1]по 6-10'!Q190+'[1]по 0,4'!Q187</f>
        <v>0</v>
      </c>
    </row>
    <row r="189" spans="1:17" ht="12.75" customHeight="1" x14ac:dyDescent="0.2">
      <c r="A189" s="18"/>
      <c r="B189" s="46"/>
      <c r="C189" s="46" t="s">
        <v>251</v>
      </c>
      <c r="D189" s="31">
        <f>'по 6-10'!D189+'по 0,4'!D187</f>
        <v>0</v>
      </c>
      <c r="E189" s="31">
        <f>'по 6-10'!E189+'по 0,4'!E187</f>
        <v>0</v>
      </c>
      <c r="F189" s="31">
        <f>'по 6-10'!F189+'по 0,4'!F187</f>
        <v>0</v>
      </c>
      <c r="G189" s="31">
        <f>'по 6-10'!G189+'по 0,4'!G187</f>
        <v>0</v>
      </c>
      <c r="H189" s="31">
        <f>'по 6-10'!H189+'по 0,4'!H187</f>
        <v>0</v>
      </c>
      <c r="I189" s="31">
        <f>'по 6-10'!I189+'по 0,4'!I187</f>
        <v>0</v>
      </c>
      <c r="J189" s="31">
        <f>'по 6-10'!J189+'по 0,4'!J186</f>
        <v>0</v>
      </c>
      <c r="K189" s="31">
        <f>'по 6-10'!K189+'по 0,4'!K186</f>
        <v>0</v>
      </c>
      <c r="L189" s="31">
        <f>'[1]по 6-10'!L191+'[1]по 0,4'!L188</f>
        <v>0</v>
      </c>
      <c r="M189" s="31">
        <f>'[1]по 6-10'!M191+'[1]по 0,4'!M188</f>
        <v>0</v>
      </c>
      <c r="N189" s="31">
        <f>'[1]по 6-10'!N191+'[1]по 0,4'!N188</f>
        <v>0</v>
      </c>
      <c r="O189" s="31">
        <f>'[1]по 6-10'!O191+'[1]по 0,4'!O188</f>
        <v>0</v>
      </c>
      <c r="P189" s="31">
        <f>'[1]по 6-10'!P191+'[1]по 0,4'!P188</f>
        <v>0</v>
      </c>
      <c r="Q189" s="31">
        <f>'[1]по 6-10'!Q191+'[1]по 0,4'!Q188</f>
        <v>0</v>
      </c>
    </row>
    <row r="190" spans="1:17" ht="12.75" customHeight="1" x14ac:dyDescent="0.2">
      <c r="A190" s="18"/>
      <c r="B190" s="20"/>
      <c r="C190" s="46" t="s">
        <v>252</v>
      </c>
      <c r="D190" s="31">
        <f>'по 6-10'!D190+'по 0,4'!D188</f>
        <v>0</v>
      </c>
      <c r="E190" s="31">
        <f>'по 6-10'!E190+'по 0,4'!E188</f>
        <v>0</v>
      </c>
      <c r="F190" s="31">
        <f>'по 6-10'!F190+'по 0,4'!F188</f>
        <v>0</v>
      </c>
      <c r="G190" s="31">
        <f>'по 6-10'!G190+'по 0,4'!G188</f>
        <v>0</v>
      </c>
      <c r="H190" s="31">
        <f>'по 6-10'!H190+'по 0,4'!H188</f>
        <v>0</v>
      </c>
      <c r="I190" s="31">
        <f>'по 6-10'!I190+'по 0,4'!I188</f>
        <v>0</v>
      </c>
      <c r="J190" s="31">
        <f>'по 6-10'!J190+'по 0,4'!J187</f>
        <v>0</v>
      </c>
      <c r="K190" s="31">
        <f>'по 6-10'!K190+'по 0,4'!K187</f>
        <v>0</v>
      </c>
      <c r="L190" s="31">
        <f>'[1]по 6-10'!L192+'[1]по 0,4'!L189</f>
        <v>0</v>
      </c>
      <c r="M190" s="31">
        <f>'[1]по 6-10'!M192+'[1]по 0,4'!M189</f>
        <v>0</v>
      </c>
      <c r="N190" s="31">
        <f>'[1]по 6-10'!N192+'[1]по 0,4'!N189</f>
        <v>0</v>
      </c>
      <c r="O190" s="31">
        <f>'[1]по 6-10'!O192+'[1]по 0,4'!O189</f>
        <v>0</v>
      </c>
      <c r="P190" s="31">
        <f>'[1]по 6-10'!P192+'[1]по 0,4'!P189</f>
        <v>0</v>
      </c>
      <c r="Q190" s="31">
        <f>'[1]по 6-10'!Q192+'[1]по 0,4'!Q189</f>
        <v>0</v>
      </c>
    </row>
    <row r="191" spans="1:17" ht="12.75" customHeight="1" x14ac:dyDescent="0.25">
      <c r="A191" s="18"/>
      <c r="B191" s="55"/>
      <c r="C191" s="46" t="s">
        <v>253</v>
      </c>
      <c r="D191" s="31">
        <f>'по 6-10'!D191+'по 0,4'!D189</f>
        <v>0</v>
      </c>
      <c r="E191" s="31">
        <f>'по 6-10'!E191+'по 0,4'!E189</f>
        <v>0</v>
      </c>
      <c r="F191" s="31">
        <f>'по 6-10'!F191+'по 0,4'!F189</f>
        <v>0</v>
      </c>
      <c r="G191" s="31">
        <f>'по 6-10'!G191+'по 0,4'!G189</f>
        <v>0</v>
      </c>
      <c r="H191" s="31">
        <f>'по 6-10'!H191+'по 0,4'!H189</f>
        <v>0</v>
      </c>
      <c r="I191" s="31">
        <f>'по 6-10'!I191+'по 0,4'!I189</f>
        <v>0</v>
      </c>
      <c r="J191" s="31">
        <f>'по 6-10'!J191+'по 0,4'!J188</f>
        <v>0</v>
      </c>
      <c r="K191" s="31">
        <f>'по 6-10'!K191+'по 0,4'!K188</f>
        <v>0</v>
      </c>
      <c r="L191" s="31">
        <f>'[1]по 6-10'!L193+'[1]по 0,4'!L190</f>
        <v>0</v>
      </c>
      <c r="M191" s="31">
        <f>'[1]по 6-10'!M193+'[1]по 0,4'!M190</f>
        <v>0</v>
      </c>
      <c r="N191" s="31">
        <f>'[1]по 6-10'!N193+'[1]по 0,4'!N190</f>
        <v>0</v>
      </c>
      <c r="O191" s="31">
        <f>'[1]по 6-10'!O193+'[1]по 0,4'!O190</f>
        <v>0</v>
      </c>
      <c r="P191" s="31">
        <f>'[1]по 6-10'!P193+'[1]по 0,4'!P190</f>
        <v>0</v>
      </c>
      <c r="Q191" s="31">
        <f>'[1]по 6-10'!Q193+'[1]по 0,4'!Q190</f>
        <v>0</v>
      </c>
    </row>
    <row r="192" spans="1:17" ht="12.75" customHeight="1" x14ac:dyDescent="0.2">
      <c r="A192" s="18"/>
      <c r="B192" s="46"/>
      <c r="C192" s="46" t="s">
        <v>254</v>
      </c>
      <c r="D192" s="31">
        <f>'по 6-10'!D192+'по 0,4'!D190</f>
        <v>0</v>
      </c>
      <c r="E192" s="31">
        <f>'по 6-10'!E192+'по 0,4'!E190</f>
        <v>0</v>
      </c>
      <c r="F192" s="31">
        <f>'по 6-10'!F192+'по 0,4'!F190</f>
        <v>0</v>
      </c>
      <c r="G192" s="31">
        <f>'по 6-10'!G192+'по 0,4'!G190</f>
        <v>0</v>
      </c>
      <c r="H192" s="31">
        <f>'по 6-10'!H192+'по 0,4'!H190</f>
        <v>0</v>
      </c>
      <c r="I192" s="31">
        <f>'по 6-10'!I192+'по 0,4'!I190</f>
        <v>0</v>
      </c>
      <c r="J192" s="31">
        <f>'по 6-10'!J192+'по 0,4'!J189</f>
        <v>0</v>
      </c>
      <c r="K192" s="31">
        <f>'по 6-10'!K192+'по 0,4'!K189</f>
        <v>0</v>
      </c>
      <c r="L192" s="31">
        <f>'[1]по 6-10'!L194+'[1]по 0,4'!L191</f>
        <v>0</v>
      </c>
      <c r="M192" s="31">
        <f>'[1]по 6-10'!M194+'[1]по 0,4'!M191</f>
        <v>0</v>
      </c>
      <c r="N192" s="31">
        <f>'[1]по 6-10'!N194+'[1]по 0,4'!N191</f>
        <v>0</v>
      </c>
      <c r="O192" s="31">
        <f>'[1]по 6-10'!O194+'[1]по 0,4'!O191</f>
        <v>0</v>
      </c>
      <c r="P192" s="31">
        <f>'[1]по 6-10'!P194+'[1]по 0,4'!P191</f>
        <v>0</v>
      </c>
      <c r="Q192" s="31">
        <f>'[1]по 6-10'!Q194+'[1]по 0,4'!Q191</f>
        <v>0</v>
      </c>
    </row>
    <row r="193" spans="1:17" ht="12.75" customHeight="1" x14ac:dyDescent="0.2">
      <c r="A193" s="18"/>
      <c r="B193" s="46"/>
      <c r="C193" s="20" t="s">
        <v>30</v>
      </c>
      <c r="D193" s="64">
        <f>SUM(D185:D192)</f>
        <v>5</v>
      </c>
      <c r="E193" s="64">
        <f>SUM(E185:E192)</f>
        <v>124</v>
      </c>
      <c r="F193" s="64">
        <f>SUM(F185:F192)</f>
        <v>3</v>
      </c>
      <c r="G193" s="64">
        <f>SUM(G185:G192)</f>
        <v>23</v>
      </c>
      <c r="H193" s="64">
        <f t="shared" ref="H193:Q193" si="5">SUM(H185:H192)</f>
        <v>0</v>
      </c>
      <c r="I193" s="64">
        <f t="shared" si="5"/>
        <v>0</v>
      </c>
      <c r="J193" s="64">
        <f t="shared" si="5"/>
        <v>1</v>
      </c>
      <c r="K193" s="64">
        <f t="shared" si="5"/>
        <v>8</v>
      </c>
      <c r="L193" s="64">
        <f t="shared" si="5"/>
        <v>0</v>
      </c>
      <c r="M193" s="64">
        <f t="shared" si="5"/>
        <v>0</v>
      </c>
      <c r="N193" s="64">
        <f t="shared" si="5"/>
        <v>0</v>
      </c>
      <c r="O193" s="64">
        <f t="shared" si="5"/>
        <v>0</v>
      </c>
      <c r="P193" s="64">
        <f t="shared" si="5"/>
        <v>0</v>
      </c>
      <c r="Q193" s="64">
        <f t="shared" si="5"/>
        <v>0</v>
      </c>
    </row>
    <row r="194" spans="1:17" ht="15" x14ac:dyDescent="0.25">
      <c r="A194" s="18"/>
      <c r="B194" s="46"/>
      <c r="C194" s="55" t="s">
        <v>261</v>
      </c>
      <c r="D194" s="31"/>
      <c r="E194" s="31"/>
      <c r="F194" s="31"/>
      <c r="G194" s="31"/>
      <c r="H194" s="70"/>
      <c r="I194" s="70"/>
      <c r="J194" s="31"/>
      <c r="K194" s="31"/>
      <c r="L194" s="8"/>
      <c r="M194" s="8"/>
      <c r="N194" s="8"/>
      <c r="O194" s="8"/>
      <c r="P194" s="8"/>
      <c r="Q194" s="8"/>
    </row>
    <row r="195" spans="1:17" ht="12.75" customHeight="1" x14ac:dyDescent="0.2">
      <c r="A195" s="18"/>
      <c r="B195" s="46"/>
      <c r="C195" s="46" t="s">
        <v>414</v>
      </c>
      <c r="D195" s="31">
        <f>'по 6-10'!D195+'по 0,4'!D193</f>
        <v>13</v>
      </c>
      <c r="E195" s="31">
        <f>'по 6-10'!E195+'по 0,4'!E193</f>
        <v>131</v>
      </c>
      <c r="F195" s="31">
        <f>'по 6-10'!F195+'по 0,4'!F193</f>
        <v>4</v>
      </c>
      <c r="G195" s="31">
        <f>'по 6-10'!G195+'по 0,4'!G193</f>
        <v>47</v>
      </c>
      <c r="H195" s="31">
        <f>'по 6-10'!H195+'по 0,4'!H193</f>
        <v>0</v>
      </c>
      <c r="I195" s="31">
        <f>'по 6-10'!I195+'по 0,4'!I193</f>
        <v>0</v>
      </c>
      <c r="J195" s="31">
        <f>'по 6-10'!J195+'по 0,4'!J192</f>
        <v>0</v>
      </c>
      <c r="K195" s="31">
        <f>'по 6-10'!K195+'по 0,4'!K192</f>
        <v>0</v>
      </c>
      <c r="L195" s="31">
        <f>'[1]по 6-10'!L197+'[1]по 0,4'!L194</f>
        <v>0</v>
      </c>
      <c r="M195" s="31">
        <f>'[1]по 6-10'!M197+'[1]по 0,4'!M194</f>
        <v>0</v>
      </c>
      <c r="N195" s="31">
        <f>'[1]по 6-10'!N197+'[1]по 0,4'!N194</f>
        <v>0</v>
      </c>
      <c r="O195" s="31">
        <f>'[1]по 6-10'!O197+'[1]по 0,4'!O194</f>
        <v>0</v>
      </c>
      <c r="P195" s="31">
        <f>'[1]по 6-10'!P197+'[1]по 0,4'!P194</f>
        <v>0</v>
      </c>
      <c r="Q195" s="31">
        <f>'[1]по 6-10'!Q197+'[1]по 0,4'!Q194</f>
        <v>0</v>
      </c>
    </row>
    <row r="196" spans="1:17" ht="12.75" customHeight="1" x14ac:dyDescent="0.2">
      <c r="A196" s="18"/>
      <c r="B196" s="46"/>
      <c r="C196" s="46" t="s">
        <v>415</v>
      </c>
      <c r="D196" s="31">
        <f>'по 6-10'!D196+'по 0,4'!D194</f>
        <v>10</v>
      </c>
      <c r="E196" s="31">
        <f>'по 6-10'!E196+'по 0,4'!E194</f>
        <v>81</v>
      </c>
      <c r="F196" s="31">
        <f>'по 6-10'!F196+'по 0,4'!F194</f>
        <v>2</v>
      </c>
      <c r="G196" s="31">
        <f>'по 6-10'!G196+'по 0,4'!G194</f>
        <v>22</v>
      </c>
      <c r="H196" s="31">
        <f>'по 6-10'!H196+'по 0,4'!H194</f>
        <v>0</v>
      </c>
      <c r="I196" s="31">
        <f>'по 6-10'!I196+'по 0,4'!I194</f>
        <v>0</v>
      </c>
      <c r="J196" s="31">
        <f>'по 6-10'!J196+'по 0,4'!J193</f>
        <v>0</v>
      </c>
      <c r="K196" s="31">
        <f>'по 6-10'!K196+'по 0,4'!K193</f>
        <v>0</v>
      </c>
      <c r="L196" s="31">
        <f>'[1]по 6-10'!L198+'[1]по 0,4'!L195</f>
        <v>0</v>
      </c>
      <c r="M196" s="31">
        <f>'[1]по 6-10'!M198+'[1]по 0,4'!M195</f>
        <v>0</v>
      </c>
      <c r="N196" s="31">
        <f>'[1]по 6-10'!N198+'[1]по 0,4'!N195</f>
        <v>0</v>
      </c>
      <c r="O196" s="31">
        <f>'[1]по 6-10'!O198+'[1]по 0,4'!O195</f>
        <v>0</v>
      </c>
      <c r="P196" s="31">
        <f>'[1]по 6-10'!P198+'[1]по 0,4'!P195</f>
        <v>0</v>
      </c>
      <c r="Q196" s="31">
        <f>'[1]по 6-10'!Q198+'[1]по 0,4'!Q195</f>
        <v>0</v>
      </c>
    </row>
    <row r="197" spans="1:17" ht="12.75" customHeight="1" x14ac:dyDescent="0.2">
      <c r="A197" s="18"/>
      <c r="B197" s="46"/>
      <c r="C197" s="46" t="s">
        <v>416</v>
      </c>
      <c r="D197" s="31">
        <f>'по 6-10'!D197+'по 0,4'!D195</f>
        <v>0</v>
      </c>
      <c r="E197" s="31">
        <f>'по 6-10'!E197+'по 0,4'!E195</f>
        <v>0</v>
      </c>
      <c r="F197" s="31">
        <f>'по 6-10'!F197+'по 0,4'!F195</f>
        <v>0</v>
      </c>
      <c r="G197" s="31">
        <f>'по 6-10'!G197+'по 0,4'!G195</f>
        <v>0</v>
      </c>
      <c r="H197" s="31">
        <f>'по 6-10'!H197+'по 0,4'!H195</f>
        <v>0</v>
      </c>
      <c r="I197" s="31">
        <f>'по 6-10'!I197+'по 0,4'!I195</f>
        <v>0</v>
      </c>
      <c r="J197" s="31">
        <f>'по 6-10'!J197+'по 0,4'!J194</f>
        <v>0</v>
      </c>
      <c r="K197" s="31">
        <f>'по 6-10'!K197+'по 0,4'!K194</f>
        <v>0</v>
      </c>
      <c r="L197" s="31">
        <f>'[1]по 6-10'!L199+'[1]по 0,4'!L196</f>
        <v>0</v>
      </c>
      <c r="M197" s="31">
        <f>'[1]по 6-10'!M199+'[1]по 0,4'!M196</f>
        <v>0</v>
      </c>
      <c r="N197" s="31">
        <f>'[1]по 6-10'!N199+'[1]по 0,4'!N196</f>
        <v>0</v>
      </c>
      <c r="O197" s="31">
        <f>'[1]по 6-10'!O199+'[1]по 0,4'!O196</f>
        <v>0</v>
      </c>
      <c r="P197" s="31">
        <f>'[1]по 6-10'!P199+'[1]по 0,4'!P196</f>
        <v>0</v>
      </c>
      <c r="Q197" s="31">
        <f>'[1]по 6-10'!Q199+'[1]по 0,4'!Q196</f>
        <v>0</v>
      </c>
    </row>
    <row r="198" spans="1:17" ht="12.75" customHeight="1" x14ac:dyDescent="0.2">
      <c r="A198" s="18"/>
      <c r="B198" s="65"/>
      <c r="C198" s="46" t="s">
        <v>259</v>
      </c>
      <c r="D198" s="31">
        <f>'по 6-10'!D198+'по 0,4'!D196</f>
        <v>0</v>
      </c>
      <c r="E198" s="31">
        <f>'по 6-10'!E198+'по 0,4'!E196</f>
        <v>0</v>
      </c>
      <c r="F198" s="31">
        <f>'по 6-10'!F198+'по 0,4'!F196</f>
        <v>0</v>
      </c>
      <c r="G198" s="31">
        <f>'по 6-10'!G198+'по 0,4'!G196</f>
        <v>0</v>
      </c>
      <c r="H198" s="31">
        <f>'по 6-10'!H198+'по 0,4'!H196</f>
        <v>0</v>
      </c>
      <c r="I198" s="31">
        <f>'по 6-10'!I198+'по 0,4'!I196</f>
        <v>0</v>
      </c>
      <c r="J198" s="31">
        <f>'по 6-10'!J198+'по 0,4'!J195</f>
        <v>0</v>
      </c>
      <c r="K198" s="31">
        <f>'по 6-10'!K198+'по 0,4'!K195</f>
        <v>0</v>
      </c>
      <c r="L198" s="31">
        <f>'[1]по 6-10'!L200+'[1]по 0,4'!L197</f>
        <v>0</v>
      </c>
      <c r="M198" s="31">
        <f>'[1]по 6-10'!M200+'[1]по 0,4'!M197</f>
        <v>0</v>
      </c>
      <c r="N198" s="31">
        <f>'[1]по 6-10'!N200+'[1]по 0,4'!N197</f>
        <v>0</v>
      </c>
      <c r="O198" s="31">
        <f>'[1]по 6-10'!O200+'[1]по 0,4'!O197</f>
        <v>0</v>
      </c>
      <c r="P198" s="31">
        <f>'[1]по 6-10'!P200+'[1]по 0,4'!P197</f>
        <v>0</v>
      </c>
      <c r="Q198" s="31">
        <f>'[1]по 6-10'!Q200+'[1]по 0,4'!Q197</f>
        <v>0</v>
      </c>
    </row>
    <row r="199" spans="1:17" ht="12.75" customHeight="1" x14ac:dyDescent="0.25">
      <c r="A199" s="18"/>
      <c r="B199" s="47"/>
      <c r="C199" s="46" t="s">
        <v>417</v>
      </c>
      <c r="D199" s="31">
        <f>'по 6-10'!D199+'по 0,4'!D197</f>
        <v>11</v>
      </c>
      <c r="E199" s="31">
        <f>'по 6-10'!E199+'по 0,4'!E197</f>
        <v>72</v>
      </c>
      <c r="F199" s="31">
        <f>'по 6-10'!F199+'по 0,4'!F197</f>
        <v>1</v>
      </c>
      <c r="G199" s="31">
        <f>'по 6-10'!G199+'по 0,4'!G197</f>
        <v>5</v>
      </c>
      <c r="H199" s="31">
        <f>'по 6-10'!H199+'по 0,4'!H197</f>
        <v>0</v>
      </c>
      <c r="I199" s="31">
        <f>'по 6-10'!I199+'по 0,4'!I197</f>
        <v>0</v>
      </c>
      <c r="J199" s="31">
        <f>'по 6-10'!J199+'по 0,4'!J196</f>
        <v>0</v>
      </c>
      <c r="K199" s="31">
        <f>'по 6-10'!K199+'по 0,4'!K196</f>
        <v>0</v>
      </c>
      <c r="L199" s="31">
        <f>'[1]по 6-10'!L201+'[1]по 0,4'!L198</f>
        <v>0</v>
      </c>
      <c r="M199" s="31">
        <f>'[1]по 6-10'!M201+'[1]по 0,4'!M198</f>
        <v>0</v>
      </c>
      <c r="N199" s="31">
        <f>'[1]по 6-10'!N201+'[1]по 0,4'!N198</f>
        <v>0</v>
      </c>
      <c r="O199" s="31">
        <f>'[1]по 6-10'!O201+'[1]по 0,4'!O198</f>
        <v>0</v>
      </c>
      <c r="P199" s="31">
        <f>'[1]по 6-10'!P201+'[1]по 0,4'!P198</f>
        <v>0</v>
      </c>
      <c r="Q199" s="31">
        <f>'[1]по 6-10'!Q201+'[1]по 0,4'!Q198</f>
        <v>0</v>
      </c>
    </row>
    <row r="200" spans="1:17" ht="12.75" customHeight="1" x14ac:dyDescent="0.2">
      <c r="A200" s="18"/>
      <c r="B200" s="46"/>
      <c r="C200" t="s">
        <v>260</v>
      </c>
      <c r="D200" s="31">
        <f>'по 6-10'!D200+'по 0,4'!D198</f>
        <v>3</v>
      </c>
      <c r="E200" s="31">
        <f>'по 6-10'!E200+'по 0,4'!E198</f>
        <v>38</v>
      </c>
      <c r="F200" s="31">
        <f>'по 6-10'!F200+'по 0,4'!F198</f>
        <v>2</v>
      </c>
      <c r="G200" s="31">
        <f>'по 6-10'!G200+'по 0,4'!G198</f>
        <v>24</v>
      </c>
      <c r="H200" s="31">
        <f>'по 6-10'!H200+'по 0,4'!H198</f>
        <v>0</v>
      </c>
      <c r="I200" s="31">
        <f>'по 6-10'!I200+'по 0,4'!I198</f>
        <v>0</v>
      </c>
      <c r="J200" s="31">
        <f>'по 6-10'!J200+'по 0,4'!J197</f>
        <v>0</v>
      </c>
      <c r="K200" s="31">
        <f>'по 6-10'!K200+'по 0,4'!K197</f>
        <v>0</v>
      </c>
      <c r="L200" s="31">
        <f>'[1]по 6-10'!L202+'[1]по 0,4'!L199</f>
        <v>0</v>
      </c>
      <c r="M200" s="31">
        <f>'[1]по 6-10'!M202+'[1]по 0,4'!M199</f>
        <v>0</v>
      </c>
      <c r="N200" s="31">
        <f>'[1]по 6-10'!N202+'[1]по 0,4'!N199</f>
        <v>0</v>
      </c>
      <c r="O200" s="31">
        <f>'[1]по 6-10'!O202+'[1]по 0,4'!O199</f>
        <v>0</v>
      </c>
      <c r="P200" s="31">
        <f>'[1]по 6-10'!P202+'[1]по 0,4'!P199</f>
        <v>0</v>
      </c>
      <c r="Q200" s="31">
        <f>'[1]по 6-10'!Q202+'[1]по 0,4'!Q199</f>
        <v>0</v>
      </c>
    </row>
    <row r="201" spans="1:17" ht="12.75" customHeight="1" x14ac:dyDescent="0.2">
      <c r="A201" s="18"/>
      <c r="B201" s="118"/>
      <c r="C201" s="65" t="s">
        <v>30</v>
      </c>
      <c r="D201" s="64">
        <f>SUM(D195:D200)</f>
        <v>37</v>
      </c>
      <c r="E201" s="64">
        <f t="shared" ref="E201:Q201" si="6">SUM(E195:E200)</f>
        <v>322</v>
      </c>
      <c r="F201" s="64">
        <f t="shared" si="6"/>
        <v>9</v>
      </c>
      <c r="G201" s="64">
        <f t="shared" si="6"/>
        <v>98</v>
      </c>
      <c r="H201" s="64">
        <f t="shared" si="6"/>
        <v>0</v>
      </c>
      <c r="I201" s="64">
        <f t="shared" si="6"/>
        <v>0</v>
      </c>
      <c r="J201" s="64">
        <f t="shared" si="6"/>
        <v>0</v>
      </c>
      <c r="K201" s="64">
        <f t="shared" si="6"/>
        <v>0</v>
      </c>
      <c r="L201" s="64">
        <f t="shared" si="6"/>
        <v>0</v>
      </c>
      <c r="M201" s="64">
        <f t="shared" si="6"/>
        <v>0</v>
      </c>
      <c r="N201" s="64">
        <f t="shared" si="6"/>
        <v>0</v>
      </c>
      <c r="O201" s="64">
        <f t="shared" si="6"/>
        <v>0</v>
      </c>
      <c r="P201" s="64">
        <f t="shared" si="6"/>
        <v>0</v>
      </c>
      <c r="Q201" s="64">
        <f t="shared" si="6"/>
        <v>0</v>
      </c>
    </row>
    <row r="202" spans="1:17" ht="15" x14ac:dyDescent="0.25">
      <c r="A202" s="18"/>
      <c r="B202" s="46"/>
      <c r="C202" s="47" t="s">
        <v>299</v>
      </c>
      <c r="D202" s="31"/>
      <c r="E202" s="31"/>
      <c r="F202" s="31"/>
      <c r="G202" s="31"/>
      <c r="H202" s="70"/>
      <c r="I202" s="70"/>
      <c r="J202" s="31"/>
      <c r="K202" s="31"/>
      <c r="L202" s="8"/>
      <c r="M202" s="8"/>
      <c r="N202" s="8"/>
      <c r="O202" s="8"/>
      <c r="P202" s="8"/>
      <c r="Q202" s="8"/>
    </row>
    <row r="203" spans="1:17" ht="12.75" customHeight="1" x14ac:dyDescent="0.2">
      <c r="A203" s="18"/>
      <c r="B203" s="46"/>
      <c r="C203" s="46" t="s">
        <v>418</v>
      </c>
      <c r="D203" s="31">
        <f>'по 6-10'!D203+'по 0,4'!D201</f>
        <v>8</v>
      </c>
      <c r="E203" s="31">
        <f>'по 6-10'!E203+'по 0,4'!E201</f>
        <v>65</v>
      </c>
      <c r="F203" s="31">
        <f>'по 6-10'!F203+'по 0,4'!F201</f>
        <v>1</v>
      </c>
      <c r="G203" s="31">
        <f>'по 6-10'!G203+'по 0,4'!G201</f>
        <v>15</v>
      </c>
      <c r="H203" s="31">
        <f>'по 6-10'!H203+'по 0,4'!H201</f>
        <v>0</v>
      </c>
      <c r="I203" s="31">
        <f>'по 6-10'!I203+'по 0,4'!I201</f>
        <v>0</v>
      </c>
      <c r="J203" s="31">
        <f>'по 6-10'!J203+'по 0,4'!J200</f>
        <v>0</v>
      </c>
      <c r="K203" s="31">
        <f>'по 6-10'!K203+'по 0,4'!K200</f>
        <v>0</v>
      </c>
      <c r="L203" s="31">
        <f>'[1]по 6-10'!L205+'[1]по 0,4'!L202</f>
        <v>0</v>
      </c>
      <c r="M203" s="31">
        <f>'[1]по 6-10'!M205+'[1]по 0,4'!M202</f>
        <v>0</v>
      </c>
      <c r="N203" s="31">
        <f>'[1]по 6-10'!N205+'[1]по 0,4'!N202</f>
        <v>0</v>
      </c>
      <c r="O203" s="31">
        <f>'[1]по 6-10'!O205+'[1]по 0,4'!O202</f>
        <v>0</v>
      </c>
      <c r="P203" s="31">
        <f>'[1]по 6-10'!P205+'[1]по 0,4'!P202</f>
        <v>0</v>
      </c>
      <c r="Q203" s="31">
        <f>'[1]по 6-10'!Q205+'[1]по 0,4'!Q202</f>
        <v>0</v>
      </c>
    </row>
    <row r="204" spans="1:17" ht="12.75" customHeight="1" x14ac:dyDescent="0.2">
      <c r="A204" s="18"/>
      <c r="B204" s="46"/>
      <c r="C204" s="118" t="s">
        <v>419</v>
      </c>
      <c r="D204" s="31">
        <f>'по 6-10'!D204+'по 0,4'!D202</f>
        <v>2</v>
      </c>
      <c r="E204" s="31">
        <f>'по 6-10'!E204+'по 0,4'!E202</f>
        <v>24</v>
      </c>
      <c r="F204" s="31">
        <f>'по 6-10'!F204+'по 0,4'!F202</f>
        <v>2</v>
      </c>
      <c r="G204" s="31">
        <f>'по 6-10'!G204+'по 0,4'!G202</f>
        <v>24</v>
      </c>
      <c r="H204" s="31">
        <f>'по 6-10'!H204+'по 0,4'!H202</f>
        <v>0</v>
      </c>
      <c r="I204" s="31">
        <f>'по 6-10'!I204+'по 0,4'!I202</f>
        <v>0</v>
      </c>
      <c r="J204" s="31">
        <f>'по 6-10'!J204+'по 0,4'!J201</f>
        <v>1</v>
      </c>
      <c r="K204" s="31">
        <f>'по 6-10'!K204+'по 0,4'!K201</f>
        <v>12</v>
      </c>
      <c r="L204" s="31">
        <f>'[1]по 6-10'!L207+'[1]по 0,4'!L204</f>
        <v>0</v>
      </c>
      <c r="M204" s="31">
        <f>'[1]по 6-10'!M207+'[1]по 0,4'!M204</f>
        <v>0</v>
      </c>
      <c r="N204" s="31">
        <f>'[1]по 6-10'!N207+'[1]по 0,4'!N204</f>
        <v>0</v>
      </c>
      <c r="O204" s="31">
        <f>'[1]по 6-10'!O207+'[1]по 0,4'!O204</f>
        <v>0</v>
      </c>
      <c r="P204" s="31">
        <f>'[1]по 6-10'!P207+'[1]по 0,4'!P204</f>
        <v>0</v>
      </c>
      <c r="Q204" s="31">
        <f>'[1]по 6-10'!Q207+'[1]по 0,4'!Q204</f>
        <v>0</v>
      </c>
    </row>
    <row r="205" spans="1:17" ht="12.75" customHeight="1" x14ac:dyDescent="0.2">
      <c r="A205" s="18"/>
      <c r="B205" s="46"/>
      <c r="C205" s="46" t="s">
        <v>264</v>
      </c>
      <c r="D205" s="31">
        <f>'по 6-10'!D205+'по 0,4'!D203</f>
        <v>1</v>
      </c>
      <c r="E205" s="31">
        <f>'по 6-10'!E205+'по 0,4'!E203</f>
        <v>3</v>
      </c>
      <c r="F205" s="31">
        <f>'по 6-10'!F205+'по 0,4'!F203</f>
        <v>1</v>
      </c>
      <c r="G205" s="31">
        <f>'по 6-10'!G205+'по 0,4'!G203</f>
        <v>3</v>
      </c>
      <c r="H205" s="31">
        <f>'по 6-10'!H205+'по 0,4'!H203</f>
        <v>0</v>
      </c>
      <c r="I205" s="31">
        <f>'по 6-10'!I205+'по 0,4'!I203</f>
        <v>0</v>
      </c>
      <c r="J205" s="31">
        <f>'по 6-10'!J205+'по 0,4'!J202</f>
        <v>0</v>
      </c>
      <c r="K205" s="31">
        <f>'по 6-10'!K205+'по 0,4'!K202</f>
        <v>0</v>
      </c>
      <c r="L205" s="31">
        <f>'[1]по 6-10'!L208+'[1]по 0,4'!L205</f>
        <v>0</v>
      </c>
      <c r="M205" s="31">
        <f>'[1]по 6-10'!M208+'[1]по 0,4'!M205</f>
        <v>0</v>
      </c>
      <c r="N205" s="31">
        <f>'[1]по 6-10'!N208+'[1]по 0,4'!N205</f>
        <v>0</v>
      </c>
      <c r="O205" s="31">
        <f>'[1]по 6-10'!O208+'[1]по 0,4'!O205</f>
        <v>0</v>
      </c>
      <c r="P205" s="31">
        <f>'[1]по 6-10'!P208+'[1]по 0,4'!P205</f>
        <v>0</v>
      </c>
      <c r="Q205" s="31">
        <f>'[1]по 6-10'!Q208+'[1]по 0,4'!Q205</f>
        <v>0</v>
      </c>
    </row>
    <row r="206" spans="1:17" ht="12.75" customHeight="1" x14ac:dyDescent="0.2">
      <c r="A206" s="18"/>
      <c r="B206" s="46"/>
      <c r="C206" s="46" t="s">
        <v>420</v>
      </c>
      <c r="D206" s="31">
        <f>'по 6-10'!D206+'по 0,4'!D204</f>
        <v>74</v>
      </c>
      <c r="E206" s="31">
        <f>'по 6-10'!E206+'по 0,4'!E204</f>
        <v>906.5</v>
      </c>
      <c r="F206" s="31">
        <f>'по 6-10'!F206+'по 0,4'!F204</f>
        <v>13</v>
      </c>
      <c r="G206" s="31">
        <f>'по 6-10'!G206+'по 0,4'!G204</f>
        <v>262</v>
      </c>
      <c r="H206" s="31">
        <f>'по 6-10'!H206+'по 0,4'!H204</f>
        <v>0</v>
      </c>
      <c r="I206" s="31">
        <f>'по 6-10'!I206+'по 0,4'!I204</f>
        <v>0</v>
      </c>
      <c r="J206" s="31">
        <f>'по 6-10'!J206+'по 0,4'!J203</f>
        <v>2</v>
      </c>
      <c r="K206" s="31">
        <f>'по 6-10'!K206+'по 0,4'!K203</f>
        <v>22.5</v>
      </c>
      <c r="L206" s="31">
        <f>'[1]по 6-10'!L209+'[1]по 0,4'!L206</f>
        <v>0</v>
      </c>
      <c r="M206" s="31">
        <f>'[1]по 6-10'!M209+'[1]по 0,4'!M206</f>
        <v>0</v>
      </c>
      <c r="N206" s="31">
        <f>'[1]по 6-10'!N209+'[1]по 0,4'!N206</f>
        <v>0</v>
      </c>
      <c r="O206" s="31">
        <f>'[1]по 6-10'!O209+'[1]по 0,4'!O206</f>
        <v>0</v>
      </c>
      <c r="P206" s="31">
        <f>'[1]по 6-10'!P209+'[1]по 0,4'!P206</f>
        <v>0</v>
      </c>
      <c r="Q206" s="31">
        <f>'[1]по 6-10'!Q209+'[1]по 0,4'!Q206</f>
        <v>0</v>
      </c>
    </row>
    <row r="207" spans="1:17" ht="12.75" customHeight="1" x14ac:dyDescent="0.2">
      <c r="A207" s="18"/>
      <c r="B207" s="46"/>
      <c r="C207" s="46" t="s">
        <v>421</v>
      </c>
      <c r="D207" s="31">
        <f>'по 6-10'!D207+'по 0,4'!D205</f>
        <v>8</v>
      </c>
      <c r="E207" s="31">
        <f>'по 6-10'!E207+'по 0,4'!E205</f>
        <v>105</v>
      </c>
      <c r="F207" s="31">
        <f>'по 6-10'!F207+'по 0,4'!F205</f>
        <v>4</v>
      </c>
      <c r="G207" s="31">
        <f>'по 6-10'!G207+'по 0,4'!G205</f>
        <v>77</v>
      </c>
      <c r="H207" s="31">
        <f>'по 6-10'!H207+'по 0,4'!H205</f>
        <v>0</v>
      </c>
      <c r="I207" s="31">
        <f>'по 6-10'!I207+'по 0,4'!I205</f>
        <v>0</v>
      </c>
      <c r="J207" s="31">
        <f>'по 6-10'!J207+'по 0,4'!J204</f>
        <v>0</v>
      </c>
      <c r="K207" s="31">
        <f>'по 6-10'!K207+'по 0,4'!K204</f>
        <v>0</v>
      </c>
      <c r="L207" s="31">
        <f>'[1]по 6-10'!L210+'[1]по 0,4'!L207</f>
        <v>0</v>
      </c>
      <c r="M207" s="31">
        <f>'[1]по 6-10'!M210+'[1]по 0,4'!M207</f>
        <v>0</v>
      </c>
      <c r="N207" s="31">
        <f>'[1]по 6-10'!N210+'[1]по 0,4'!N207</f>
        <v>0</v>
      </c>
      <c r="O207" s="31">
        <f>'[1]по 6-10'!O210+'[1]по 0,4'!O207</f>
        <v>0</v>
      </c>
      <c r="P207" s="31">
        <f>'[1]по 6-10'!P210+'[1]по 0,4'!P207</f>
        <v>0</v>
      </c>
      <c r="Q207" s="31">
        <f>'[1]по 6-10'!Q210+'[1]по 0,4'!Q207</f>
        <v>0</v>
      </c>
    </row>
    <row r="208" spans="1:17" ht="12.75" customHeight="1" x14ac:dyDescent="0.2">
      <c r="A208" s="18"/>
      <c r="B208" s="46"/>
      <c r="C208" s="46" t="s">
        <v>267</v>
      </c>
      <c r="D208" s="31">
        <f>'по 6-10'!D208+'по 0,4'!D206</f>
        <v>12</v>
      </c>
      <c r="E208" s="31">
        <f>'по 6-10'!E208+'по 0,4'!E206</f>
        <v>58</v>
      </c>
      <c r="F208" s="31">
        <f>'по 6-10'!F208+'по 0,4'!F206</f>
        <v>0</v>
      </c>
      <c r="G208" s="31">
        <f>'по 6-10'!G208+'по 0,4'!G206</f>
        <v>0</v>
      </c>
      <c r="H208" s="31">
        <f>'по 6-10'!H208+'по 0,4'!H206</f>
        <v>0</v>
      </c>
      <c r="I208" s="31">
        <f>'по 6-10'!I208+'по 0,4'!I206</f>
        <v>0</v>
      </c>
      <c r="J208" s="31">
        <f>'по 6-10'!J208+'по 0,4'!J205</f>
        <v>0</v>
      </c>
      <c r="K208" s="31">
        <f>'по 6-10'!K208+'по 0,4'!K205</f>
        <v>0</v>
      </c>
      <c r="L208" s="31">
        <f>'[1]по 6-10'!L211+'[1]по 0,4'!L208</f>
        <v>0</v>
      </c>
      <c r="M208" s="31">
        <f>'[1]по 6-10'!M211+'[1]по 0,4'!M208</f>
        <v>0</v>
      </c>
      <c r="N208" s="31">
        <f>'[1]по 6-10'!N211+'[1]по 0,4'!N208</f>
        <v>0</v>
      </c>
      <c r="O208" s="31">
        <f>'[1]по 6-10'!O211+'[1]по 0,4'!O208</f>
        <v>0</v>
      </c>
      <c r="P208" s="31">
        <f>'[1]по 6-10'!P211+'[1]по 0,4'!P208</f>
        <v>0</v>
      </c>
      <c r="Q208" s="31">
        <f>'[1]по 6-10'!Q211+'[1]по 0,4'!Q208</f>
        <v>0</v>
      </c>
    </row>
    <row r="209" spans="1:17" ht="12.75" customHeight="1" x14ac:dyDescent="0.2">
      <c r="A209" s="18"/>
      <c r="B209" s="46"/>
      <c r="C209" s="46" t="s">
        <v>422</v>
      </c>
      <c r="D209" s="31">
        <f>'по 6-10'!D209+'по 0,4'!D207</f>
        <v>6</v>
      </c>
      <c r="E209" s="31">
        <f>'по 6-10'!E209+'по 0,4'!E207</f>
        <v>435</v>
      </c>
      <c r="F209" s="31">
        <f>'по 6-10'!F209+'по 0,4'!F207</f>
        <v>3</v>
      </c>
      <c r="G209" s="31">
        <f>'по 6-10'!G209+'по 0,4'!G207</f>
        <v>30</v>
      </c>
      <c r="H209" s="31">
        <f>'по 6-10'!H209+'по 0,4'!H207</f>
        <v>0</v>
      </c>
      <c r="I209" s="31">
        <f>'по 6-10'!I209+'по 0,4'!I207</f>
        <v>0</v>
      </c>
      <c r="J209" s="31">
        <f>'по 6-10'!J209+'по 0,4'!J206</f>
        <v>0</v>
      </c>
      <c r="K209" s="31">
        <f>'по 6-10'!K209+'по 0,4'!K206</f>
        <v>0</v>
      </c>
      <c r="L209" s="31">
        <f>'[1]по 6-10'!L212+'[1]по 0,4'!L209</f>
        <v>0</v>
      </c>
      <c r="M209" s="31">
        <f>'[1]по 6-10'!M212+'[1]по 0,4'!M209</f>
        <v>0</v>
      </c>
      <c r="N209" s="31">
        <f>'[1]по 6-10'!N212+'[1]по 0,4'!N209</f>
        <v>0</v>
      </c>
      <c r="O209" s="31">
        <f>'[1]по 6-10'!O212+'[1]по 0,4'!O209</f>
        <v>0</v>
      </c>
      <c r="P209" s="31">
        <f>'[1]по 6-10'!P212+'[1]по 0,4'!P209</f>
        <v>0</v>
      </c>
      <c r="Q209" s="31">
        <f>'[1]по 6-10'!Q212+'[1]по 0,4'!Q209</f>
        <v>0</v>
      </c>
    </row>
    <row r="210" spans="1:17" ht="12.75" customHeight="1" x14ac:dyDescent="0.2">
      <c r="A210" s="18"/>
      <c r="B210" s="46"/>
      <c r="C210" s="46" t="s">
        <v>423</v>
      </c>
      <c r="D210" s="31">
        <f>'по 6-10'!D210+'по 0,4'!D208</f>
        <v>1</v>
      </c>
      <c r="E210" s="31">
        <f>'по 6-10'!E210+'по 0,4'!E208</f>
        <v>10</v>
      </c>
      <c r="F210" s="31">
        <f>'по 6-10'!F210+'по 0,4'!F208</f>
        <v>1</v>
      </c>
      <c r="G210" s="31">
        <f>'по 6-10'!G210+'по 0,4'!G208</f>
        <v>10</v>
      </c>
      <c r="H210" s="31">
        <f>'по 6-10'!H210+'по 0,4'!H208</f>
        <v>0</v>
      </c>
      <c r="I210" s="31">
        <f>'по 6-10'!I210+'по 0,4'!I208</f>
        <v>0</v>
      </c>
      <c r="J210" s="31">
        <f>'по 6-10'!J210+'по 0,4'!J207</f>
        <v>0</v>
      </c>
      <c r="K210" s="31">
        <f>'по 6-10'!K210+'по 0,4'!K207</f>
        <v>0</v>
      </c>
      <c r="L210" s="31">
        <f>'[1]по 6-10'!L213+'[1]по 0,4'!L210</f>
        <v>0</v>
      </c>
      <c r="M210" s="31">
        <f>'[1]по 6-10'!M213+'[1]по 0,4'!M210</f>
        <v>0</v>
      </c>
      <c r="N210" s="31">
        <f>'[1]по 6-10'!N213+'[1]по 0,4'!N210</f>
        <v>0</v>
      </c>
      <c r="O210" s="31">
        <f>'[1]по 6-10'!O213+'[1]по 0,4'!O210</f>
        <v>0</v>
      </c>
      <c r="P210" s="31">
        <f>'[1]по 6-10'!P213+'[1]по 0,4'!P210</f>
        <v>0</v>
      </c>
      <c r="Q210" s="31">
        <f>'[1]по 6-10'!Q213+'[1]по 0,4'!Q210</f>
        <v>0</v>
      </c>
    </row>
    <row r="211" spans="1:17" ht="12.75" customHeight="1" x14ac:dyDescent="0.2">
      <c r="A211" s="18"/>
      <c r="B211" s="46"/>
      <c r="C211" s="46" t="s">
        <v>270</v>
      </c>
      <c r="D211" s="31">
        <f>'по 6-10'!D211+'по 0,4'!D209</f>
        <v>3</v>
      </c>
      <c r="E211" s="31">
        <f>'по 6-10'!E211+'по 0,4'!E209</f>
        <v>350</v>
      </c>
      <c r="F211" s="31">
        <f>'по 6-10'!F211+'по 0,4'!F209</f>
        <v>1</v>
      </c>
      <c r="G211" s="31">
        <f>'по 6-10'!G211+'по 0,4'!G209</f>
        <v>10</v>
      </c>
      <c r="H211" s="31">
        <f>'по 6-10'!H211+'по 0,4'!H209</f>
        <v>0</v>
      </c>
      <c r="I211" s="31">
        <f>'по 6-10'!I211+'по 0,4'!I209</f>
        <v>0</v>
      </c>
      <c r="J211" s="31">
        <f>'по 6-10'!J211+'по 0,4'!J208</f>
        <v>0</v>
      </c>
      <c r="K211" s="31">
        <f>'по 6-10'!K211+'по 0,4'!K208</f>
        <v>0</v>
      </c>
      <c r="L211" s="31">
        <f>'[1]по 6-10'!L214+'[1]по 0,4'!L211</f>
        <v>0</v>
      </c>
      <c r="M211" s="31">
        <f>'[1]по 6-10'!M214+'[1]по 0,4'!M211</f>
        <v>0</v>
      </c>
      <c r="N211" s="31">
        <f>'[1]по 6-10'!N214+'[1]по 0,4'!N211</f>
        <v>0</v>
      </c>
      <c r="O211" s="31">
        <f>'[1]по 6-10'!O214+'[1]по 0,4'!O211</f>
        <v>0</v>
      </c>
      <c r="P211" s="31">
        <f>'[1]по 6-10'!P214+'[1]по 0,4'!P211</f>
        <v>0</v>
      </c>
      <c r="Q211" s="31">
        <f>'[1]по 6-10'!Q214+'[1]по 0,4'!Q211</f>
        <v>0</v>
      </c>
    </row>
    <row r="212" spans="1:17" ht="12.75" customHeight="1" x14ac:dyDescent="0.2">
      <c r="A212" s="18"/>
      <c r="B212" s="46"/>
      <c r="C212" s="46" t="s">
        <v>271</v>
      </c>
      <c r="D212" s="31">
        <f>'по 6-10'!D212+'по 0,4'!D210</f>
        <v>11</v>
      </c>
      <c r="E212" s="31">
        <f>'по 6-10'!E212+'по 0,4'!E210</f>
        <v>115</v>
      </c>
      <c r="F212" s="31">
        <f>'по 6-10'!F212+'по 0,4'!F210</f>
        <v>5</v>
      </c>
      <c r="G212" s="31">
        <f>'по 6-10'!G212+'по 0,4'!G210</f>
        <v>75</v>
      </c>
      <c r="H212" s="31">
        <f>'по 6-10'!H212+'по 0,4'!H210</f>
        <v>0</v>
      </c>
      <c r="I212" s="31">
        <f>'по 6-10'!I212+'по 0,4'!I210</f>
        <v>0</v>
      </c>
      <c r="J212" s="31">
        <f>'по 6-10'!J212+'по 0,4'!J209</f>
        <v>0</v>
      </c>
      <c r="K212" s="31">
        <f>'по 6-10'!K212+'по 0,4'!K209</f>
        <v>0</v>
      </c>
      <c r="L212" s="31">
        <f>'[1]по 6-10'!L215+'[1]по 0,4'!L212</f>
        <v>0</v>
      </c>
      <c r="M212" s="31">
        <f>'[1]по 6-10'!M215+'[1]по 0,4'!M212</f>
        <v>0</v>
      </c>
      <c r="N212" s="31">
        <f>'[1]по 6-10'!N215+'[1]по 0,4'!N212</f>
        <v>0</v>
      </c>
      <c r="O212" s="31">
        <f>'[1]по 6-10'!O215+'[1]по 0,4'!O212</f>
        <v>0</v>
      </c>
      <c r="P212" s="31">
        <f>'[1]по 6-10'!P215+'[1]по 0,4'!P212</f>
        <v>0</v>
      </c>
      <c r="Q212" s="31">
        <f>'[1]по 6-10'!Q215+'[1]по 0,4'!Q212</f>
        <v>0</v>
      </c>
    </row>
    <row r="213" spans="1:17" ht="12.75" customHeight="1" x14ac:dyDescent="0.2">
      <c r="A213" s="18"/>
      <c r="B213" s="46"/>
      <c r="C213" s="46" t="s">
        <v>272</v>
      </c>
      <c r="D213" s="31">
        <f>'по 6-10'!D213+'по 0,4'!D211</f>
        <v>38</v>
      </c>
      <c r="E213" s="31">
        <f>'по 6-10'!E213+'по 0,4'!E211</f>
        <v>791</v>
      </c>
      <c r="F213" s="31">
        <f>'по 6-10'!F213+'по 0,4'!F211</f>
        <v>19</v>
      </c>
      <c r="G213" s="31">
        <f>'по 6-10'!G213+'по 0,4'!G211</f>
        <v>555</v>
      </c>
      <c r="H213" s="31">
        <f>'по 6-10'!H213+'по 0,4'!H211</f>
        <v>0</v>
      </c>
      <c r="I213" s="31">
        <f>'по 6-10'!I213+'по 0,4'!I211</f>
        <v>0</v>
      </c>
      <c r="J213" s="31">
        <f>'по 6-10'!J213+'по 0,4'!J210</f>
        <v>0</v>
      </c>
      <c r="K213" s="31">
        <f>'по 6-10'!K213+'по 0,4'!K210</f>
        <v>0</v>
      </c>
      <c r="L213" s="31">
        <f>'[1]по 6-10'!L216+'[1]по 0,4'!L213</f>
        <v>0</v>
      </c>
      <c r="M213" s="31">
        <f>'[1]по 6-10'!M216+'[1]по 0,4'!M213</f>
        <v>0</v>
      </c>
      <c r="N213" s="31">
        <f>'[1]по 6-10'!N216+'[1]по 0,4'!N213</f>
        <v>0</v>
      </c>
      <c r="O213" s="31">
        <f>'[1]по 6-10'!O216+'[1]по 0,4'!O213</f>
        <v>0</v>
      </c>
      <c r="P213" s="31">
        <f>'[1]по 6-10'!P216+'[1]по 0,4'!P213</f>
        <v>0</v>
      </c>
      <c r="Q213" s="31">
        <f>'[1]по 6-10'!Q216+'[1]по 0,4'!Q213</f>
        <v>0</v>
      </c>
    </row>
    <row r="214" spans="1:17" ht="12.75" customHeight="1" x14ac:dyDescent="0.2">
      <c r="A214" s="18"/>
      <c r="B214" s="46"/>
      <c r="C214" s="46" t="s">
        <v>273</v>
      </c>
      <c r="D214" s="31">
        <f>'по 6-10'!D214+'по 0,4'!D212</f>
        <v>2</v>
      </c>
      <c r="E214" s="31">
        <f>'по 6-10'!E214+'по 0,4'!E212</f>
        <v>11</v>
      </c>
      <c r="F214" s="31">
        <f>'по 6-10'!F214+'по 0,4'!F212</f>
        <v>2</v>
      </c>
      <c r="G214" s="31">
        <f>'по 6-10'!G214+'по 0,4'!G212</f>
        <v>11</v>
      </c>
      <c r="H214" s="31">
        <f>'по 6-10'!H214+'по 0,4'!H212</f>
        <v>0</v>
      </c>
      <c r="I214" s="31">
        <f>'по 6-10'!I214+'по 0,4'!I212</f>
        <v>0</v>
      </c>
      <c r="J214" s="31">
        <f>'по 6-10'!J214+'по 0,4'!J211</f>
        <v>0</v>
      </c>
      <c r="K214" s="31">
        <f>'по 6-10'!K214+'по 0,4'!K211</f>
        <v>0</v>
      </c>
      <c r="L214" s="31">
        <f>'[1]по 6-10'!L217+'[1]по 0,4'!L214</f>
        <v>0</v>
      </c>
      <c r="M214" s="31">
        <f>'[1]по 6-10'!M217+'[1]по 0,4'!M214</f>
        <v>0</v>
      </c>
      <c r="N214" s="31">
        <f>'[1]по 6-10'!N217+'[1]по 0,4'!N214</f>
        <v>0</v>
      </c>
      <c r="O214" s="31">
        <f>'[1]по 6-10'!O217+'[1]по 0,4'!O214</f>
        <v>0</v>
      </c>
      <c r="P214" s="31">
        <f>'[1]по 6-10'!P217+'[1]по 0,4'!P214</f>
        <v>0</v>
      </c>
      <c r="Q214" s="31">
        <f>'[1]по 6-10'!Q217+'[1]по 0,4'!Q214</f>
        <v>0</v>
      </c>
    </row>
    <row r="215" spans="1:17" ht="12.75" customHeight="1" x14ac:dyDescent="0.2">
      <c r="A215" s="18"/>
      <c r="B215" s="46"/>
      <c r="C215" s="46" t="s">
        <v>274</v>
      </c>
      <c r="D215" s="31">
        <f>'по 6-10'!D215+'по 0,4'!D213</f>
        <v>6</v>
      </c>
      <c r="E215" s="31">
        <f>'по 6-10'!E215+'по 0,4'!E213</f>
        <v>35</v>
      </c>
      <c r="F215" s="31">
        <f>'по 6-10'!F215+'по 0,4'!F213</f>
        <v>0</v>
      </c>
      <c r="G215" s="31">
        <f>'по 6-10'!G215+'по 0,4'!G213</f>
        <v>0</v>
      </c>
      <c r="H215" s="31">
        <f>'по 6-10'!H215+'по 0,4'!H213</f>
        <v>0</v>
      </c>
      <c r="I215" s="31">
        <f>'по 6-10'!I215+'по 0,4'!I213</f>
        <v>0</v>
      </c>
      <c r="J215" s="31">
        <f>'по 6-10'!J215+'по 0,4'!J212</f>
        <v>0</v>
      </c>
      <c r="K215" s="31">
        <f>'по 6-10'!K215+'по 0,4'!K212</f>
        <v>0</v>
      </c>
      <c r="L215" s="31">
        <f>'[1]по 6-10'!L218+'[1]по 0,4'!L215</f>
        <v>0</v>
      </c>
      <c r="M215" s="31">
        <f>'[1]по 6-10'!M218+'[1]по 0,4'!M215</f>
        <v>0</v>
      </c>
      <c r="N215" s="31">
        <f>'[1]по 6-10'!N218+'[1]по 0,4'!N215</f>
        <v>0</v>
      </c>
      <c r="O215" s="31">
        <f>'[1]по 6-10'!O218+'[1]по 0,4'!O215</f>
        <v>0</v>
      </c>
      <c r="P215" s="31">
        <f>'[1]по 6-10'!P218+'[1]по 0,4'!P215</f>
        <v>0</v>
      </c>
      <c r="Q215" s="31">
        <f>'[1]по 6-10'!Q218+'[1]по 0,4'!Q215</f>
        <v>0</v>
      </c>
    </row>
    <row r="216" spans="1:17" ht="12.75" customHeight="1" x14ac:dyDescent="0.2">
      <c r="A216" s="18"/>
      <c r="B216" s="46"/>
      <c r="C216" s="46" t="s">
        <v>275</v>
      </c>
      <c r="D216" s="31">
        <f>'по 6-10'!D216+'по 0,4'!D214</f>
        <v>0</v>
      </c>
      <c r="E216" s="31">
        <f>'по 6-10'!E216+'по 0,4'!E214</f>
        <v>0</v>
      </c>
      <c r="F216" s="31">
        <f>'по 6-10'!F216+'по 0,4'!F214</f>
        <v>0</v>
      </c>
      <c r="G216" s="31">
        <f>'по 6-10'!G216+'по 0,4'!G214</f>
        <v>0</v>
      </c>
      <c r="H216" s="31">
        <f>'по 6-10'!H216+'по 0,4'!H214</f>
        <v>0</v>
      </c>
      <c r="I216" s="31">
        <f>'по 6-10'!I216+'по 0,4'!I214</f>
        <v>0</v>
      </c>
      <c r="J216" s="31">
        <f>'по 6-10'!J216+'по 0,4'!J213</f>
        <v>0</v>
      </c>
      <c r="K216" s="31">
        <f>'по 6-10'!K216+'по 0,4'!K213</f>
        <v>0</v>
      </c>
      <c r="L216" s="31">
        <f>'[1]по 6-10'!L219+'[1]по 0,4'!L216</f>
        <v>0</v>
      </c>
      <c r="M216" s="31">
        <f>'[1]по 6-10'!M219+'[1]по 0,4'!M216</f>
        <v>0</v>
      </c>
      <c r="N216" s="31">
        <f>'[1]по 6-10'!N219+'[1]по 0,4'!N216</f>
        <v>0</v>
      </c>
      <c r="O216" s="31">
        <f>'[1]по 6-10'!O219+'[1]по 0,4'!O216</f>
        <v>0</v>
      </c>
      <c r="P216" s="31">
        <f>'[1]по 6-10'!P219+'[1]по 0,4'!P216</f>
        <v>0</v>
      </c>
      <c r="Q216" s="31">
        <f>'[1]по 6-10'!Q219+'[1]по 0,4'!Q216</f>
        <v>0</v>
      </c>
    </row>
    <row r="217" spans="1:17" ht="12.75" customHeight="1" x14ac:dyDescent="0.2">
      <c r="A217" s="18"/>
      <c r="B217" s="46"/>
      <c r="C217" s="46" t="s">
        <v>276</v>
      </c>
      <c r="D217" s="31">
        <f>'по 6-10'!D217+'по 0,4'!D215</f>
        <v>3</v>
      </c>
      <c r="E217" s="31">
        <f>'по 6-10'!E217+'по 0,4'!E215</f>
        <v>221</v>
      </c>
      <c r="F217" s="31">
        <f>'по 6-10'!F217+'по 0,4'!F215</f>
        <v>1</v>
      </c>
      <c r="G217" s="31">
        <f>'по 6-10'!G217+'по 0,4'!G215</f>
        <v>30</v>
      </c>
      <c r="H217" s="31">
        <f>'по 6-10'!H217+'по 0,4'!H215</f>
        <v>0</v>
      </c>
      <c r="I217" s="31">
        <f>'по 6-10'!I217+'по 0,4'!I215</f>
        <v>0</v>
      </c>
      <c r="J217" s="31">
        <f>'по 6-10'!J217+'по 0,4'!J214</f>
        <v>0</v>
      </c>
      <c r="K217" s="31">
        <f>'по 6-10'!K217+'по 0,4'!K214</f>
        <v>0</v>
      </c>
      <c r="L217" s="31">
        <f>'[1]по 6-10'!L220+'[1]по 0,4'!L217</f>
        <v>0</v>
      </c>
      <c r="M217" s="31">
        <f>'[1]по 6-10'!M220+'[1]по 0,4'!M217</f>
        <v>0</v>
      </c>
      <c r="N217" s="31">
        <f>'[1]по 6-10'!N220+'[1]по 0,4'!N217</f>
        <v>0</v>
      </c>
      <c r="O217" s="31">
        <f>'[1]по 6-10'!O220+'[1]по 0,4'!O217</f>
        <v>0</v>
      </c>
      <c r="P217" s="31">
        <f>'[1]по 6-10'!P220+'[1]по 0,4'!P217</f>
        <v>0</v>
      </c>
      <c r="Q217" s="31">
        <f>'[1]по 6-10'!Q220+'[1]по 0,4'!Q217</f>
        <v>0</v>
      </c>
    </row>
    <row r="218" spans="1:17" ht="12.75" customHeight="1" x14ac:dyDescent="0.2">
      <c r="A218" s="18"/>
      <c r="B218" s="46"/>
      <c r="C218" s="46" t="s">
        <v>277</v>
      </c>
      <c r="D218" s="31">
        <f>'по 6-10'!D218+'по 0,4'!D216</f>
        <v>2</v>
      </c>
      <c r="E218" s="31">
        <f>'по 6-10'!E218+'по 0,4'!E216</f>
        <v>115</v>
      </c>
      <c r="F218" s="31">
        <f>'по 6-10'!F218+'по 0,4'!F216</f>
        <v>2</v>
      </c>
      <c r="G218" s="31">
        <f>'по 6-10'!G218+'по 0,4'!G216</f>
        <v>115</v>
      </c>
      <c r="H218" s="31">
        <f>'по 6-10'!H218+'по 0,4'!H216</f>
        <v>0</v>
      </c>
      <c r="I218" s="31">
        <f>'по 6-10'!I218+'по 0,4'!I216</f>
        <v>0</v>
      </c>
      <c r="J218" s="31">
        <f>'по 6-10'!J218+'по 0,4'!J215</f>
        <v>1</v>
      </c>
      <c r="K218" s="31">
        <f>'по 6-10'!K218+'по 0,4'!K215</f>
        <v>100</v>
      </c>
      <c r="L218" s="31">
        <f>'[1]по 6-10'!L221+'[1]по 0,4'!L218</f>
        <v>0</v>
      </c>
      <c r="M218" s="31">
        <f>'[1]по 6-10'!M221+'[1]по 0,4'!M218</f>
        <v>0</v>
      </c>
      <c r="N218" s="31">
        <f>'[1]по 6-10'!N221+'[1]по 0,4'!N218</f>
        <v>0</v>
      </c>
      <c r="O218" s="31">
        <f>'[1]по 6-10'!O221+'[1]по 0,4'!O218</f>
        <v>0</v>
      </c>
      <c r="P218" s="31">
        <f>'[1]по 6-10'!P221+'[1]по 0,4'!P218</f>
        <v>0</v>
      </c>
      <c r="Q218" s="31">
        <f>'[1]по 6-10'!Q221+'[1]по 0,4'!Q218</f>
        <v>0</v>
      </c>
    </row>
    <row r="219" spans="1:17" ht="12.75" customHeight="1" x14ac:dyDescent="0.2">
      <c r="A219" s="18"/>
      <c r="B219" s="46"/>
      <c r="C219" s="46" t="s">
        <v>278</v>
      </c>
      <c r="D219" s="31">
        <f>'по 6-10'!D219+'по 0,4'!D217</f>
        <v>5</v>
      </c>
      <c r="E219" s="31">
        <f>'по 6-10'!E219+'по 0,4'!E217</f>
        <v>318</v>
      </c>
      <c r="F219" s="31">
        <f>'по 6-10'!F219+'по 0,4'!F217</f>
        <v>3</v>
      </c>
      <c r="G219" s="31">
        <f>'по 6-10'!G219+'по 0,4'!G217</f>
        <v>28</v>
      </c>
      <c r="H219" s="31">
        <f>'по 6-10'!H219+'по 0,4'!H217</f>
        <v>0</v>
      </c>
      <c r="I219" s="31">
        <f>'по 6-10'!I219+'по 0,4'!I217</f>
        <v>0</v>
      </c>
      <c r="J219" s="31">
        <f>'по 6-10'!J219+'по 0,4'!J216</f>
        <v>0</v>
      </c>
      <c r="K219" s="31">
        <f>'по 6-10'!K219+'по 0,4'!K216</f>
        <v>0</v>
      </c>
      <c r="L219" s="31">
        <f>'[1]по 6-10'!L222+'[1]по 0,4'!L219</f>
        <v>0</v>
      </c>
      <c r="M219" s="31">
        <f>'[1]по 6-10'!M222+'[1]по 0,4'!M219</f>
        <v>0</v>
      </c>
      <c r="N219" s="31">
        <f>'[1]по 6-10'!N222+'[1]по 0,4'!N219</f>
        <v>0</v>
      </c>
      <c r="O219" s="31">
        <f>'[1]по 6-10'!O222+'[1]по 0,4'!O219</f>
        <v>0</v>
      </c>
      <c r="P219" s="31">
        <f>'[1]по 6-10'!P222+'[1]по 0,4'!P219</f>
        <v>0</v>
      </c>
      <c r="Q219" s="31">
        <f>'[1]по 6-10'!Q222+'[1]по 0,4'!Q219</f>
        <v>0</v>
      </c>
    </row>
    <row r="220" spans="1:17" ht="12.75" customHeight="1" x14ac:dyDescent="0.2">
      <c r="A220" s="18"/>
      <c r="B220" s="46"/>
      <c r="C220" s="46" t="s">
        <v>279</v>
      </c>
      <c r="D220" s="31">
        <f>'по 6-10'!D220+'по 0,4'!D218</f>
        <v>3</v>
      </c>
      <c r="E220" s="31">
        <f>'по 6-10'!E220+'по 0,4'!E218</f>
        <v>80</v>
      </c>
      <c r="F220" s="31">
        <f>'по 6-10'!F220+'по 0,4'!F218</f>
        <v>1</v>
      </c>
      <c r="G220" s="31">
        <f>'по 6-10'!G220+'по 0,4'!G218</f>
        <v>10</v>
      </c>
      <c r="H220" s="31">
        <f>'по 6-10'!H220+'по 0,4'!H218</f>
        <v>0</v>
      </c>
      <c r="I220" s="31">
        <f>'по 6-10'!I220+'по 0,4'!I218</f>
        <v>0</v>
      </c>
      <c r="J220" s="31">
        <f>'по 6-10'!J220+'по 0,4'!J217</f>
        <v>0</v>
      </c>
      <c r="K220" s="31">
        <f>'по 6-10'!K220+'по 0,4'!K217</f>
        <v>0</v>
      </c>
      <c r="L220" s="31">
        <f>'[1]по 6-10'!L223+'[1]по 0,4'!L220</f>
        <v>0</v>
      </c>
      <c r="M220" s="31">
        <f>'[1]по 6-10'!M223+'[1]по 0,4'!M220</f>
        <v>0</v>
      </c>
      <c r="N220" s="31">
        <f>'[1]по 6-10'!N223+'[1]по 0,4'!N220</f>
        <v>0</v>
      </c>
      <c r="O220" s="31">
        <f>'[1]по 6-10'!O223+'[1]по 0,4'!O220</f>
        <v>0</v>
      </c>
      <c r="P220" s="31">
        <f>'[1]по 6-10'!P223+'[1]по 0,4'!P220</f>
        <v>0</v>
      </c>
      <c r="Q220" s="31">
        <f>'[1]по 6-10'!Q223+'[1]по 0,4'!Q220</f>
        <v>0</v>
      </c>
    </row>
    <row r="221" spans="1:17" ht="12.75" customHeight="1" x14ac:dyDescent="0.2">
      <c r="A221" s="18"/>
      <c r="B221" s="46"/>
      <c r="C221" s="46" t="s">
        <v>280</v>
      </c>
      <c r="D221" s="31">
        <f>'по 6-10'!D221+'по 0,4'!D219</f>
        <v>0</v>
      </c>
      <c r="E221" s="31">
        <f>'по 6-10'!E221+'по 0,4'!E219</f>
        <v>0</v>
      </c>
      <c r="F221" s="31">
        <f>'по 6-10'!F221+'по 0,4'!F219</f>
        <v>0</v>
      </c>
      <c r="G221" s="31">
        <f>'по 6-10'!G221+'по 0,4'!G219</f>
        <v>0</v>
      </c>
      <c r="H221" s="31">
        <f>'по 6-10'!H221+'по 0,4'!H219</f>
        <v>0</v>
      </c>
      <c r="I221" s="31">
        <f>'по 6-10'!I221+'по 0,4'!I219</f>
        <v>0</v>
      </c>
      <c r="J221" s="31">
        <f>'по 6-10'!J221+'по 0,4'!J218</f>
        <v>0</v>
      </c>
      <c r="K221" s="31">
        <f>'по 6-10'!K221+'по 0,4'!K218</f>
        <v>0</v>
      </c>
      <c r="L221" s="31">
        <f>'[1]по 6-10'!L224+'[1]по 0,4'!L221</f>
        <v>0</v>
      </c>
      <c r="M221" s="31">
        <f>'[1]по 6-10'!M224+'[1]по 0,4'!M221</f>
        <v>0</v>
      </c>
      <c r="N221" s="31">
        <f>'[1]по 6-10'!N224+'[1]по 0,4'!N221</f>
        <v>0</v>
      </c>
      <c r="O221" s="31">
        <f>'[1]по 6-10'!O224+'[1]по 0,4'!O221</f>
        <v>0</v>
      </c>
      <c r="P221" s="31">
        <f>'[1]по 6-10'!P224+'[1]по 0,4'!P221</f>
        <v>0</v>
      </c>
      <c r="Q221" s="31">
        <f>'[1]по 6-10'!Q224+'[1]по 0,4'!Q221</f>
        <v>0</v>
      </c>
    </row>
    <row r="222" spans="1:17" ht="12.75" customHeight="1" x14ac:dyDescent="0.2">
      <c r="A222" s="18"/>
      <c r="B222" s="46"/>
      <c r="C222" s="46" t="s">
        <v>281</v>
      </c>
      <c r="D222" s="31">
        <f>'по 6-10'!D222+'по 0,4'!D220</f>
        <v>1</v>
      </c>
      <c r="E222" s="31">
        <f>'по 6-10'!E222+'по 0,4'!E220</f>
        <v>15</v>
      </c>
      <c r="F222" s="31">
        <f>'по 6-10'!F222+'по 0,4'!F220</f>
        <v>1</v>
      </c>
      <c r="G222" s="31">
        <f>'по 6-10'!G222+'по 0,4'!G220</f>
        <v>15</v>
      </c>
      <c r="H222" s="31">
        <f>'по 6-10'!H222+'по 0,4'!H220</f>
        <v>0</v>
      </c>
      <c r="I222" s="31">
        <f>'по 6-10'!I222+'по 0,4'!I220</f>
        <v>0</v>
      </c>
      <c r="J222" s="31">
        <f>'по 6-10'!J222+'по 0,4'!J219</f>
        <v>0</v>
      </c>
      <c r="K222" s="31">
        <f>'по 6-10'!K222+'по 0,4'!K219</f>
        <v>0</v>
      </c>
      <c r="L222" s="31">
        <f>'[1]по 6-10'!L225+'[1]по 0,4'!L222</f>
        <v>0</v>
      </c>
      <c r="M222" s="31">
        <f>'[1]по 6-10'!M225+'[1]по 0,4'!M222</f>
        <v>0</v>
      </c>
      <c r="N222" s="31">
        <f>'[1]по 6-10'!N225+'[1]по 0,4'!N222</f>
        <v>0</v>
      </c>
      <c r="O222" s="31">
        <f>'[1]по 6-10'!O225+'[1]по 0,4'!O222</f>
        <v>0</v>
      </c>
      <c r="P222" s="31">
        <f>'[1]по 6-10'!P225+'[1]по 0,4'!P222</f>
        <v>0</v>
      </c>
      <c r="Q222" s="31">
        <f>'[1]по 6-10'!Q225+'[1]по 0,4'!Q222</f>
        <v>0</v>
      </c>
    </row>
    <row r="223" spans="1:17" ht="12.75" customHeight="1" x14ac:dyDescent="0.2">
      <c r="A223" s="18"/>
      <c r="B223" s="46"/>
      <c r="C223" s="46" t="s">
        <v>282</v>
      </c>
      <c r="D223" s="31">
        <f>'по 6-10'!D223+'по 0,4'!D221</f>
        <v>5</v>
      </c>
      <c r="E223" s="31">
        <f>'по 6-10'!E223+'по 0,4'!E221</f>
        <v>210</v>
      </c>
      <c r="F223" s="31">
        <f>'по 6-10'!F223+'по 0,4'!F221</f>
        <v>11</v>
      </c>
      <c r="G223" s="31">
        <f>'по 6-10'!G223+'по 0,4'!G221</f>
        <v>151</v>
      </c>
      <c r="H223" s="31">
        <f>'по 6-10'!H223+'по 0,4'!H221</f>
        <v>0</v>
      </c>
      <c r="I223" s="31">
        <f>'по 6-10'!I223+'по 0,4'!I221</f>
        <v>0</v>
      </c>
      <c r="J223" s="31">
        <f>'по 6-10'!J223+'по 0,4'!J220</f>
        <v>1</v>
      </c>
      <c r="K223" s="31">
        <f>'по 6-10'!K223+'по 0,4'!K220</f>
        <v>5</v>
      </c>
      <c r="L223" s="31">
        <f>'[1]по 6-10'!L226+'[1]по 0,4'!L223</f>
        <v>0</v>
      </c>
      <c r="M223" s="31">
        <f>'[1]по 6-10'!M226+'[1]по 0,4'!M223</f>
        <v>0</v>
      </c>
      <c r="N223" s="31">
        <f>'[1]по 6-10'!N226+'[1]по 0,4'!N223</f>
        <v>0</v>
      </c>
      <c r="O223" s="31">
        <f>'[1]по 6-10'!O226+'[1]по 0,4'!O223</f>
        <v>0</v>
      </c>
      <c r="P223" s="31">
        <f>'[1]по 6-10'!P226+'[1]по 0,4'!P223</f>
        <v>0</v>
      </c>
      <c r="Q223" s="31">
        <f>'[1]по 6-10'!Q226+'[1]по 0,4'!Q223</f>
        <v>0</v>
      </c>
    </row>
    <row r="224" spans="1:17" ht="12.75" customHeight="1" x14ac:dyDescent="0.2">
      <c r="A224" s="18"/>
      <c r="B224" s="46"/>
      <c r="C224" s="46" t="s">
        <v>283</v>
      </c>
      <c r="D224" s="31">
        <f>'по 6-10'!D224+'по 0,4'!D222</f>
        <v>0</v>
      </c>
      <c r="E224" s="31">
        <f>'по 6-10'!E224+'по 0,4'!E222</f>
        <v>0</v>
      </c>
      <c r="F224" s="31">
        <f>'по 6-10'!F224+'по 0,4'!F222</f>
        <v>0</v>
      </c>
      <c r="G224" s="31">
        <f>'по 6-10'!G224+'по 0,4'!G222</f>
        <v>0</v>
      </c>
      <c r="H224" s="31">
        <f>'по 6-10'!H224+'по 0,4'!H222</f>
        <v>0</v>
      </c>
      <c r="I224" s="31">
        <f>'по 6-10'!I224+'по 0,4'!I222</f>
        <v>0</v>
      </c>
      <c r="J224" s="31">
        <f>'по 6-10'!J224+'по 0,4'!J221</f>
        <v>0</v>
      </c>
      <c r="K224" s="31">
        <f>'по 6-10'!K224+'по 0,4'!K221</f>
        <v>0</v>
      </c>
      <c r="L224" s="31">
        <f>'[1]по 6-10'!L227+'[1]по 0,4'!L224</f>
        <v>0</v>
      </c>
      <c r="M224" s="31">
        <f>'[1]по 6-10'!M227+'[1]по 0,4'!M224</f>
        <v>0</v>
      </c>
      <c r="N224" s="31">
        <f>'[1]по 6-10'!N227+'[1]по 0,4'!N224</f>
        <v>0</v>
      </c>
      <c r="O224" s="31">
        <f>'[1]по 6-10'!O227+'[1]по 0,4'!O224</f>
        <v>0</v>
      </c>
      <c r="P224" s="31">
        <f>'[1]по 6-10'!P227+'[1]по 0,4'!P224</f>
        <v>0</v>
      </c>
      <c r="Q224" s="31">
        <f>'[1]по 6-10'!Q227+'[1]по 0,4'!Q224</f>
        <v>0</v>
      </c>
    </row>
    <row r="225" spans="1:17" ht="12.75" customHeight="1" x14ac:dyDescent="0.2">
      <c r="A225" s="18"/>
      <c r="B225" s="46"/>
      <c r="C225" s="46" t="s">
        <v>284</v>
      </c>
      <c r="D225" s="31">
        <f>'по 6-10'!D225+'по 0,4'!D223</f>
        <v>1</v>
      </c>
      <c r="E225" s="31">
        <f>'по 6-10'!E225+'по 0,4'!E223</f>
        <v>30</v>
      </c>
      <c r="F225" s="31">
        <f>'по 6-10'!F225+'по 0,4'!F223</f>
        <v>1</v>
      </c>
      <c r="G225" s="31">
        <f>'по 6-10'!G225+'по 0,4'!G223</f>
        <v>30</v>
      </c>
      <c r="H225" s="31">
        <f>'по 6-10'!H225+'по 0,4'!H223</f>
        <v>0</v>
      </c>
      <c r="I225" s="31">
        <f>'по 6-10'!I225+'по 0,4'!I223</f>
        <v>0</v>
      </c>
      <c r="J225" s="31">
        <f>'по 6-10'!J225+'по 0,4'!J222</f>
        <v>0</v>
      </c>
      <c r="K225" s="31">
        <f>'по 6-10'!K225+'по 0,4'!K222</f>
        <v>0</v>
      </c>
      <c r="L225" s="31">
        <f>'[1]по 6-10'!L228+'[1]по 0,4'!L225</f>
        <v>0</v>
      </c>
      <c r="M225" s="31">
        <f>'[1]по 6-10'!M228+'[1]по 0,4'!M225</f>
        <v>0</v>
      </c>
      <c r="N225" s="31">
        <f>'[1]по 6-10'!N228+'[1]по 0,4'!N225</f>
        <v>0</v>
      </c>
      <c r="O225" s="31">
        <f>'[1]по 6-10'!O228+'[1]по 0,4'!O225</f>
        <v>0</v>
      </c>
      <c r="P225" s="31">
        <f>'[1]по 6-10'!P228+'[1]по 0,4'!P225</f>
        <v>0</v>
      </c>
      <c r="Q225" s="31">
        <f>'[1]по 6-10'!Q228+'[1]по 0,4'!Q225</f>
        <v>0</v>
      </c>
    </row>
    <row r="226" spans="1:17" ht="12.75" customHeight="1" x14ac:dyDescent="0.2">
      <c r="A226" s="18"/>
      <c r="B226" s="46"/>
      <c r="C226" s="46" t="s">
        <v>285</v>
      </c>
      <c r="D226" s="31">
        <f>'по 6-10'!D226+'по 0,4'!D224</f>
        <v>0</v>
      </c>
      <c r="E226" s="31">
        <f>'по 6-10'!E226+'по 0,4'!E224</f>
        <v>0</v>
      </c>
      <c r="F226" s="31">
        <f>'по 6-10'!F226+'по 0,4'!F224</f>
        <v>0</v>
      </c>
      <c r="G226" s="31">
        <f>'по 6-10'!G226+'по 0,4'!G224</f>
        <v>0</v>
      </c>
      <c r="H226" s="31">
        <f>'по 6-10'!H226+'по 0,4'!H224</f>
        <v>0</v>
      </c>
      <c r="I226" s="31">
        <f>'по 6-10'!I226+'по 0,4'!I224</f>
        <v>0</v>
      </c>
      <c r="J226" s="31">
        <f>'по 6-10'!J226+'по 0,4'!J223</f>
        <v>0</v>
      </c>
      <c r="K226" s="31">
        <f>'по 6-10'!K226+'по 0,4'!K223</f>
        <v>0</v>
      </c>
      <c r="L226" s="31">
        <f>'[1]по 6-10'!L229+'[1]по 0,4'!L226</f>
        <v>0</v>
      </c>
      <c r="M226" s="31">
        <f>'[1]по 6-10'!M229+'[1]по 0,4'!M226</f>
        <v>0</v>
      </c>
      <c r="N226" s="31">
        <f>'[1]по 6-10'!N229+'[1]по 0,4'!N226</f>
        <v>0</v>
      </c>
      <c r="O226" s="31">
        <f>'[1]по 6-10'!O229+'[1]по 0,4'!O226</f>
        <v>0</v>
      </c>
      <c r="P226" s="31">
        <f>'[1]по 6-10'!P229+'[1]по 0,4'!P226</f>
        <v>0</v>
      </c>
      <c r="Q226" s="31">
        <f>'[1]по 6-10'!Q229+'[1]по 0,4'!Q226</f>
        <v>0</v>
      </c>
    </row>
    <row r="227" spans="1:17" ht="12.75" customHeight="1" x14ac:dyDescent="0.2">
      <c r="A227" s="18"/>
      <c r="B227" s="46"/>
      <c r="C227" s="46" t="s">
        <v>286</v>
      </c>
      <c r="D227" s="31">
        <f>'по 6-10'!D227+'по 0,4'!D225</f>
        <v>1</v>
      </c>
      <c r="E227" s="31">
        <f>'по 6-10'!E227+'по 0,4'!E225</f>
        <v>15</v>
      </c>
      <c r="F227" s="31">
        <f>'по 6-10'!F227+'по 0,4'!F225</f>
        <v>1</v>
      </c>
      <c r="G227" s="31">
        <f>'по 6-10'!G227+'по 0,4'!G225</f>
        <v>15</v>
      </c>
      <c r="H227" s="31">
        <f>'по 6-10'!H227+'по 0,4'!H225</f>
        <v>0</v>
      </c>
      <c r="I227" s="31">
        <f>'по 6-10'!I227+'по 0,4'!I225</f>
        <v>0</v>
      </c>
      <c r="J227" s="31">
        <f>'по 6-10'!J227+'по 0,4'!J224</f>
        <v>0</v>
      </c>
      <c r="K227" s="31">
        <f>'по 6-10'!K227+'по 0,4'!K224</f>
        <v>0</v>
      </c>
      <c r="L227" s="31">
        <f>'[1]по 6-10'!L230+'[1]по 0,4'!L227</f>
        <v>0</v>
      </c>
      <c r="M227" s="31">
        <f>'[1]по 6-10'!M230+'[1]по 0,4'!M227</f>
        <v>0</v>
      </c>
      <c r="N227" s="31">
        <f>'[1]по 6-10'!N230+'[1]по 0,4'!N227</f>
        <v>0</v>
      </c>
      <c r="O227" s="31">
        <f>'[1]по 6-10'!O230+'[1]по 0,4'!O227</f>
        <v>0</v>
      </c>
      <c r="P227" s="31">
        <f>'[1]по 6-10'!P230+'[1]по 0,4'!P227</f>
        <v>0</v>
      </c>
      <c r="Q227" s="31">
        <f>'[1]по 6-10'!Q230+'[1]по 0,4'!Q227</f>
        <v>0</v>
      </c>
    </row>
    <row r="228" spans="1:17" ht="12.75" customHeight="1" x14ac:dyDescent="0.2">
      <c r="A228" s="18"/>
      <c r="B228" s="46"/>
      <c r="C228" s="46" t="s">
        <v>287</v>
      </c>
      <c r="D228" s="31">
        <f>'по 6-10'!D228+'по 0,4'!D226</f>
        <v>2</v>
      </c>
      <c r="E228" s="31">
        <f>'по 6-10'!E228+'по 0,4'!E226</f>
        <v>35</v>
      </c>
      <c r="F228" s="31">
        <f>'по 6-10'!F228+'по 0,4'!F226</f>
        <v>1</v>
      </c>
      <c r="G228" s="31">
        <f>'по 6-10'!G228+'по 0,4'!G226</f>
        <v>15</v>
      </c>
      <c r="H228" s="31">
        <f>'по 6-10'!H228+'по 0,4'!H226</f>
        <v>0</v>
      </c>
      <c r="I228" s="31">
        <f>'по 6-10'!I228+'по 0,4'!I226</f>
        <v>0</v>
      </c>
      <c r="J228" s="31">
        <f>'по 6-10'!J228+'по 0,4'!J225</f>
        <v>0</v>
      </c>
      <c r="K228" s="31">
        <f>'по 6-10'!K228+'по 0,4'!K225</f>
        <v>0</v>
      </c>
      <c r="L228" s="31">
        <f>'[1]по 6-10'!L231+'[1]по 0,4'!L228</f>
        <v>0</v>
      </c>
      <c r="M228" s="31">
        <f>'[1]по 6-10'!M231+'[1]по 0,4'!M228</f>
        <v>0</v>
      </c>
      <c r="N228" s="31">
        <f>'[1]по 6-10'!N231+'[1]по 0,4'!N228</f>
        <v>0</v>
      </c>
      <c r="O228" s="31">
        <f>'[1]по 6-10'!O231+'[1]по 0,4'!O228</f>
        <v>0</v>
      </c>
      <c r="P228" s="31">
        <f>'[1]по 6-10'!P231+'[1]по 0,4'!P228</f>
        <v>0</v>
      </c>
      <c r="Q228" s="31">
        <f>'[1]по 6-10'!Q231+'[1]по 0,4'!Q228</f>
        <v>0</v>
      </c>
    </row>
    <row r="229" spans="1:17" ht="12.75" customHeight="1" x14ac:dyDescent="0.2">
      <c r="A229" s="18"/>
      <c r="B229" s="46"/>
      <c r="C229" s="46" t="s">
        <v>288</v>
      </c>
      <c r="D229" s="31">
        <f>'по 6-10'!D229+'по 0,4'!D227</f>
        <v>5</v>
      </c>
      <c r="E229" s="31">
        <f>'по 6-10'!E229+'по 0,4'!E227</f>
        <v>25</v>
      </c>
      <c r="F229" s="31">
        <f>'по 6-10'!F229+'по 0,4'!F227</f>
        <v>5</v>
      </c>
      <c r="G229" s="31">
        <f>'по 6-10'!G229+'по 0,4'!G227</f>
        <v>25</v>
      </c>
      <c r="H229" s="31">
        <f>'по 6-10'!H229+'по 0,4'!H227</f>
        <v>0</v>
      </c>
      <c r="I229" s="31">
        <f>'по 6-10'!I229+'по 0,4'!I227</f>
        <v>0</v>
      </c>
      <c r="J229" s="31">
        <f>'по 6-10'!J229+'по 0,4'!J226</f>
        <v>0</v>
      </c>
      <c r="K229" s="31">
        <f>'по 6-10'!K229+'по 0,4'!K226</f>
        <v>0</v>
      </c>
      <c r="L229" s="31">
        <f>'[1]по 6-10'!L232+'[1]по 0,4'!L229</f>
        <v>0</v>
      </c>
      <c r="M229" s="31">
        <f>'[1]по 6-10'!M232+'[1]по 0,4'!M229</f>
        <v>0</v>
      </c>
      <c r="N229" s="31">
        <f>'[1]по 6-10'!N232+'[1]по 0,4'!N229</f>
        <v>0</v>
      </c>
      <c r="O229" s="31">
        <f>'[1]по 6-10'!O232+'[1]по 0,4'!O229</f>
        <v>0</v>
      </c>
      <c r="P229" s="31">
        <f>'[1]по 6-10'!P232+'[1]по 0,4'!P229</f>
        <v>0</v>
      </c>
      <c r="Q229" s="31">
        <f>'[1]по 6-10'!Q232+'[1]по 0,4'!Q229</f>
        <v>0</v>
      </c>
    </row>
    <row r="230" spans="1:17" ht="12.75" customHeight="1" x14ac:dyDescent="0.2">
      <c r="A230" s="18"/>
      <c r="B230" s="46"/>
      <c r="C230" s="46" t="s">
        <v>289</v>
      </c>
      <c r="D230" s="31">
        <f>'по 6-10'!D230+'по 0,4'!D228</f>
        <v>1</v>
      </c>
      <c r="E230" s="31">
        <f>'по 6-10'!E230+'по 0,4'!E228</f>
        <v>15</v>
      </c>
      <c r="F230" s="31">
        <f>'по 6-10'!F230+'по 0,4'!F228</f>
        <v>1</v>
      </c>
      <c r="G230" s="31">
        <f>'по 6-10'!G230+'по 0,4'!G228</f>
        <v>15</v>
      </c>
      <c r="H230" s="31">
        <f>'по 6-10'!H230+'по 0,4'!H228</f>
        <v>0</v>
      </c>
      <c r="I230" s="31">
        <f>'по 6-10'!I230+'по 0,4'!I228</f>
        <v>0</v>
      </c>
      <c r="J230" s="31">
        <f>'по 6-10'!J230+'по 0,4'!J227</f>
        <v>0</v>
      </c>
      <c r="K230" s="31">
        <f>'по 6-10'!K230+'по 0,4'!K227</f>
        <v>0</v>
      </c>
      <c r="L230" s="31">
        <f>'[1]по 6-10'!L233+'[1]по 0,4'!L230</f>
        <v>0</v>
      </c>
      <c r="M230" s="31">
        <f>'[1]по 6-10'!M233+'[1]по 0,4'!M230</f>
        <v>0</v>
      </c>
      <c r="N230" s="31">
        <f>'[1]по 6-10'!N233+'[1]по 0,4'!N230</f>
        <v>0</v>
      </c>
      <c r="O230" s="31">
        <f>'[1]по 6-10'!O233+'[1]по 0,4'!O230</f>
        <v>0</v>
      </c>
      <c r="P230" s="31">
        <f>'[1]по 6-10'!P233+'[1]по 0,4'!P230</f>
        <v>0</v>
      </c>
      <c r="Q230" s="31">
        <f>'[1]по 6-10'!Q233+'[1]по 0,4'!Q230</f>
        <v>0</v>
      </c>
    </row>
    <row r="231" spans="1:17" ht="12.75" customHeight="1" x14ac:dyDescent="0.2">
      <c r="A231" s="18"/>
      <c r="B231" s="46"/>
      <c r="C231" s="46" t="s">
        <v>290</v>
      </c>
      <c r="D231" s="31">
        <f>'по 6-10'!D231+'по 0,4'!D229</f>
        <v>7</v>
      </c>
      <c r="E231" s="31">
        <f>'по 6-10'!E231+'по 0,4'!E229</f>
        <v>101</v>
      </c>
      <c r="F231" s="31">
        <f>'по 6-10'!F231+'по 0,4'!F229</f>
        <v>3</v>
      </c>
      <c r="G231" s="31">
        <f>'по 6-10'!G231+'по 0,4'!G229</f>
        <v>21</v>
      </c>
      <c r="H231" s="31">
        <f>'по 6-10'!H231+'по 0,4'!H229</f>
        <v>0</v>
      </c>
      <c r="I231" s="31">
        <f>'по 6-10'!I231+'по 0,4'!I229</f>
        <v>0</v>
      </c>
      <c r="J231" s="31">
        <f>'по 6-10'!J231+'по 0,4'!J228</f>
        <v>0</v>
      </c>
      <c r="K231" s="31">
        <f>'по 6-10'!K231+'по 0,4'!K228</f>
        <v>0</v>
      </c>
      <c r="L231" s="31">
        <f>'[1]по 6-10'!L234+'[1]по 0,4'!L231</f>
        <v>0</v>
      </c>
      <c r="M231" s="31">
        <f>'[1]по 6-10'!M234+'[1]по 0,4'!M231</f>
        <v>0</v>
      </c>
      <c r="N231" s="31">
        <f>'[1]по 6-10'!N234+'[1]по 0,4'!N231</f>
        <v>0</v>
      </c>
      <c r="O231" s="31">
        <f>'[1]по 6-10'!O234+'[1]по 0,4'!O231</f>
        <v>0</v>
      </c>
      <c r="P231" s="31">
        <f>'[1]по 6-10'!P234+'[1]по 0,4'!P231</f>
        <v>0</v>
      </c>
      <c r="Q231" s="31">
        <f>'[1]по 6-10'!Q234+'[1]по 0,4'!Q231</f>
        <v>0</v>
      </c>
    </row>
    <row r="232" spans="1:17" ht="12.75" customHeight="1" x14ac:dyDescent="0.2">
      <c r="A232" s="18"/>
      <c r="B232" s="46"/>
      <c r="C232" s="46" t="s">
        <v>291</v>
      </c>
      <c r="D232" s="31">
        <f>'по 6-10'!D232+'по 0,4'!D230</f>
        <v>5</v>
      </c>
      <c r="E232" s="31">
        <f>'по 6-10'!E232+'по 0,4'!E230</f>
        <v>62</v>
      </c>
      <c r="F232" s="31">
        <f>'по 6-10'!F232+'по 0,4'!F230</f>
        <v>2</v>
      </c>
      <c r="G232" s="31">
        <f>'по 6-10'!G232+'по 0,4'!G230</f>
        <v>26</v>
      </c>
      <c r="H232" s="31">
        <f>'по 6-10'!H232+'по 0,4'!H230</f>
        <v>0</v>
      </c>
      <c r="I232" s="31">
        <f>'по 6-10'!I232+'по 0,4'!I230</f>
        <v>0</v>
      </c>
      <c r="J232" s="31">
        <f>'по 6-10'!J232+'по 0,4'!J229</f>
        <v>1</v>
      </c>
      <c r="K232" s="31">
        <f>'по 6-10'!K232+'по 0,4'!K229</f>
        <v>15</v>
      </c>
      <c r="L232" s="31">
        <f>'[1]по 6-10'!L235+'[1]по 0,4'!L232</f>
        <v>0</v>
      </c>
      <c r="M232" s="31">
        <f>'[1]по 6-10'!M235+'[1]по 0,4'!M232</f>
        <v>0</v>
      </c>
      <c r="N232" s="31">
        <f>'[1]по 6-10'!N235+'[1]по 0,4'!N232</f>
        <v>0</v>
      </c>
      <c r="O232" s="31">
        <f>'[1]по 6-10'!O235+'[1]по 0,4'!O232</f>
        <v>0</v>
      </c>
      <c r="P232" s="31">
        <f>'[1]по 6-10'!P235+'[1]по 0,4'!P232</f>
        <v>0</v>
      </c>
      <c r="Q232" s="31">
        <f>'[1]по 6-10'!Q235+'[1]по 0,4'!Q232</f>
        <v>0</v>
      </c>
    </row>
    <row r="233" spans="1:17" ht="12.75" customHeight="1" x14ac:dyDescent="0.2">
      <c r="A233" s="18"/>
      <c r="B233" s="46"/>
      <c r="C233" s="46" t="s">
        <v>292</v>
      </c>
      <c r="D233" s="31">
        <f>'по 6-10'!D233+'по 0,4'!D231</f>
        <v>1</v>
      </c>
      <c r="E233" s="31">
        <f>'по 6-10'!E233+'по 0,4'!E231</f>
        <v>10</v>
      </c>
      <c r="F233" s="31">
        <f>'по 6-10'!F233+'по 0,4'!F231</f>
        <v>1</v>
      </c>
      <c r="G233" s="31">
        <f>'по 6-10'!G233+'по 0,4'!G231</f>
        <v>10</v>
      </c>
      <c r="H233" s="31">
        <f>'по 6-10'!H233+'по 0,4'!H231</f>
        <v>0</v>
      </c>
      <c r="I233" s="31">
        <f>'по 6-10'!I233+'по 0,4'!I231</f>
        <v>0</v>
      </c>
      <c r="J233" s="31">
        <f>'по 6-10'!J233+'по 0,4'!J230</f>
        <v>0</v>
      </c>
      <c r="K233" s="31">
        <f>'по 6-10'!K233+'по 0,4'!K230</f>
        <v>0</v>
      </c>
      <c r="L233" s="31">
        <f>'[1]по 6-10'!L236+'[1]по 0,4'!L233</f>
        <v>0</v>
      </c>
      <c r="M233" s="31">
        <f>'[1]по 6-10'!M236+'[1]по 0,4'!M233</f>
        <v>0</v>
      </c>
      <c r="N233" s="31">
        <f>'[1]по 6-10'!N236+'[1]по 0,4'!N233</f>
        <v>0</v>
      </c>
      <c r="O233" s="31">
        <f>'[1]по 6-10'!O236+'[1]по 0,4'!O233</f>
        <v>0</v>
      </c>
      <c r="P233" s="31">
        <f>'[1]по 6-10'!P236+'[1]по 0,4'!P233</f>
        <v>0</v>
      </c>
      <c r="Q233" s="31">
        <f>'[1]по 6-10'!Q236+'[1]по 0,4'!Q233</f>
        <v>0</v>
      </c>
    </row>
    <row r="234" spans="1:17" ht="12.75" customHeight="1" x14ac:dyDescent="0.2">
      <c r="A234" s="18"/>
      <c r="B234" s="46"/>
      <c r="C234" s="46" t="s">
        <v>293</v>
      </c>
      <c r="D234" s="31">
        <f>'по 6-10'!D234+'по 0,4'!D232</f>
        <v>0</v>
      </c>
      <c r="E234" s="31">
        <f>'по 6-10'!E234+'по 0,4'!E232</f>
        <v>0</v>
      </c>
      <c r="F234" s="31">
        <f>'по 6-10'!F234+'по 0,4'!F232</f>
        <v>0</v>
      </c>
      <c r="G234" s="31">
        <f>'по 6-10'!G234+'по 0,4'!G232</f>
        <v>0</v>
      </c>
      <c r="H234" s="31">
        <f>'по 6-10'!H234+'по 0,4'!H232</f>
        <v>0</v>
      </c>
      <c r="I234" s="31">
        <f>'по 6-10'!I234+'по 0,4'!I232</f>
        <v>0</v>
      </c>
      <c r="J234" s="31">
        <f>'по 6-10'!J234+'по 0,4'!J231</f>
        <v>0</v>
      </c>
      <c r="K234" s="31">
        <f>'по 6-10'!K234+'по 0,4'!K231</f>
        <v>0</v>
      </c>
      <c r="L234" s="31">
        <f>'[1]по 6-10'!L237+'[1]по 0,4'!L234</f>
        <v>0</v>
      </c>
      <c r="M234" s="31">
        <f>'[1]по 6-10'!M237+'[1]по 0,4'!M234</f>
        <v>0</v>
      </c>
      <c r="N234" s="31">
        <f>'[1]по 6-10'!N237+'[1]по 0,4'!N234</f>
        <v>0</v>
      </c>
      <c r="O234" s="31">
        <f>'[1]по 6-10'!O237+'[1]по 0,4'!O234</f>
        <v>0</v>
      </c>
      <c r="P234" s="31">
        <f>'[1]по 6-10'!P237+'[1]по 0,4'!P234</f>
        <v>0</v>
      </c>
      <c r="Q234" s="31">
        <f>'[1]по 6-10'!Q237+'[1]по 0,4'!Q234</f>
        <v>0</v>
      </c>
    </row>
    <row r="235" spans="1:17" ht="12.75" customHeight="1" x14ac:dyDescent="0.2">
      <c r="A235" s="18"/>
      <c r="B235" s="46"/>
      <c r="C235" s="46" t="s">
        <v>294</v>
      </c>
      <c r="D235" s="31">
        <f>'по 6-10'!D235+'по 0,4'!D233</f>
        <v>0</v>
      </c>
      <c r="E235" s="31">
        <f>'по 6-10'!E235+'по 0,4'!E233</f>
        <v>0</v>
      </c>
      <c r="F235" s="31">
        <f>'по 6-10'!F235+'по 0,4'!F233</f>
        <v>0</v>
      </c>
      <c r="G235" s="31">
        <f>'по 6-10'!G235+'по 0,4'!G233</f>
        <v>0</v>
      </c>
      <c r="H235" s="31">
        <f>'по 6-10'!H235+'по 0,4'!H233</f>
        <v>0</v>
      </c>
      <c r="I235" s="31">
        <f>'по 6-10'!I235+'по 0,4'!I233</f>
        <v>0</v>
      </c>
      <c r="J235" s="31">
        <f>'по 6-10'!J235+'по 0,4'!J232</f>
        <v>0</v>
      </c>
      <c r="K235" s="31">
        <f>'по 6-10'!K235+'по 0,4'!K232</f>
        <v>0</v>
      </c>
      <c r="L235" s="31">
        <f>'[1]по 6-10'!L238+'[1]по 0,4'!L235</f>
        <v>0</v>
      </c>
      <c r="M235" s="31">
        <f>'[1]по 6-10'!M238+'[1]по 0,4'!M235</f>
        <v>0</v>
      </c>
      <c r="N235" s="31">
        <f>'[1]по 6-10'!N238+'[1]по 0,4'!N235</f>
        <v>0</v>
      </c>
      <c r="O235" s="31">
        <f>'[1]по 6-10'!O238+'[1]по 0,4'!O235</f>
        <v>0</v>
      </c>
      <c r="P235" s="31">
        <f>'[1]по 6-10'!P238+'[1]по 0,4'!P235</f>
        <v>0</v>
      </c>
      <c r="Q235" s="31">
        <f>'[1]по 6-10'!Q238+'[1]по 0,4'!Q235</f>
        <v>0</v>
      </c>
    </row>
    <row r="236" spans="1:17" ht="12.75" customHeight="1" x14ac:dyDescent="0.2">
      <c r="A236" s="18"/>
      <c r="B236" s="46"/>
      <c r="C236" s="46" t="s">
        <v>295</v>
      </c>
      <c r="D236" s="31">
        <f>'по 6-10'!D236+'по 0,4'!D234</f>
        <v>7</v>
      </c>
      <c r="E236" s="31">
        <f>'по 6-10'!E236+'по 0,4'!E234</f>
        <v>136</v>
      </c>
      <c r="F236" s="31">
        <f>'по 6-10'!F236+'по 0,4'!F234</f>
        <v>4</v>
      </c>
      <c r="G236" s="31">
        <f>'по 6-10'!G236+'по 0,4'!G234</f>
        <v>28</v>
      </c>
      <c r="H236" s="31">
        <f>'по 6-10'!H236+'по 0,4'!H234</f>
        <v>0</v>
      </c>
      <c r="I236" s="31">
        <f>'по 6-10'!I236+'по 0,4'!I234</f>
        <v>0</v>
      </c>
      <c r="J236" s="31">
        <f>'по 6-10'!J236+'по 0,4'!J233</f>
        <v>0</v>
      </c>
      <c r="K236" s="31">
        <f>'по 6-10'!K236+'по 0,4'!K233</f>
        <v>0</v>
      </c>
      <c r="L236" s="31">
        <f>'[1]по 6-10'!L239+'[1]по 0,4'!L236</f>
        <v>0</v>
      </c>
      <c r="M236" s="31">
        <f>'[1]по 6-10'!M239+'[1]по 0,4'!M236</f>
        <v>0</v>
      </c>
      <c r="N236" s="31">
        <f>'[1]по 6-10'!N239+'[1]по 0,4'!N236</f>
        <v>0</v>
      </c>
      <c r="O236" s="31">
        <f>'[1]по 6-10'!O239+'[1]по 0,4'!O236</f>
        <v>0</v>
      </c>
      <c r="P236" s="31">
        <f>'[1]по 6-10'!P239+'[1]по 0,4'!P236</f>
        <v>0</v>
      </c>
      <c r="Q236" s="31">
        <f>'[1]по 6-10'!Q239+'[1]по 0,4'!Q236</f>
        <v>0</v>
      </c>
    </row>
    <row r="237" spans="1:17" ht="12.75" customHeight="1" x14ac:dyDescent="0.2">
      <c r="A237" s="18"/>
      <c r="B237" s="46"/>
      <c r="C237" s="46" t="s">
        <v>296</v>
      </c>
      <c r="D237" s="31">
        <f>'по 6-10'!D237+'по 0,4'!D235</f>
        <v>4</v>
      </c>
      <c r="E237" s="31">
        <f>'по 6-10'!E237+'по 0,4'!E235</f>
        <v>41</v>
      </c>
      <c r="F237" s="31">
        <f>'по 6-10'!F237+'по 0,4'!F235</f>
        <v>2</v>
      </c>
      <c r="G237" s="31">
        <f>'по 6-10'!G237+'по 0,4'!G235</f>
        <v>11</v>
      </c>
      <c r="H237" s="31">
        <f>'по 6-10'!H237+'по 0,4'!H235</f>
        <v>0</v>
      </c>
      <c r="I237" s="31">
        <f>'по 6-10'!I237+'по 0,4'!I235</f>
        <v>0</v>
      </c>
      <c r="J237" s="31">
        <f>'по 6-10'!J237+'по 0,4'!J234</f>
        <v>0</v>
      </c>
      <c r="K237" s="31">
        <f>'по 6-10'!K237+'по 0,4'!K234</f>
        <v>0</v>
      </c>
      <c r="L237" s="31">
        <f>'[1]по 6-10'!L240+'[1]по 0,4'!L237</f>
        <v>0</v>
      </c>
      <c r="M237" s="31">
        <f>'[1]по 6-10'!M240+'[1]по 0,4'!M237</f>
        <v>0</v>
      </c>
      <c r="N237" s="31">
        <f>'[1]по 6-10'!N240+'[1]по 0,4'!N237</f>
        <v>0</v>
      </c>
      <c r="O237" s="31">
        <f>'[1]по 6-10'!O240+'[1]по 0,4'!O237</f>
        <v>0</v>
      </c>
      <c r="P237" s="31">
        <f>'[1]по 6-10'!P240+'[1]по 0,4'!P237</f>
        <v>0</v>
      </c>
      <c r="Q237" s="31">
        <f>'[1]по 6-10'!Q240+'[1]по 0,4'!Q237</f>
        <v>0</v>
      </c>
    </row>
    <row r="238" spans="1:17" ht="12.75" customHeight="1" x14ac:dyDescent="0.2">
      <c r="A238" s="18"/>
      <c r="B238" s="48"/>
      <c r="C238" s="46" t="s">
        <v>297</v>
      </c>
      <c r="D238" s="31">
        <f>'по 6-10'!D238+'по 0,4'!D236</f>
        <v>8</v>
      </c>
      <c r="E238" s="31">
        <f>'по 6-10'!E238+'по 0,4'!E236</f>
        <v>103</v>
      </c>
      <c r="F238" s="31">
        <f>'по 6-10'!F238+'по 0,4'!F236</f>
        <v>3</v>
      </c>
      <c r="G238" s="31">
        <f>'по 6-10'!G238+'по 0,4'!G236</f>
        <v>31</v>
      </c>
      <c r="H238" s="31">
        <f>'по 6-10'!H238+'по 0,4'!H236</f>
        <v>0</v>
      </c>
      <c r="I238" s="31">
        <f>'по 6-10'!I238+'по 0,4'!I236</f>
        <v>0</v>
      </c>
      <c r="J238" s="31">
        <f>'по 6-10'!J238+'по 0,4'!J235</f>
        <v>0</v>
      </c>
      <c r="K238" s="31">
        <f>'по 6-10'!K238+'по 0,4'!K235</f>
        <v>0</v>
      </c>
      <c r="L238" s="31">
        <f>'[1]по 6-10'!L241+'[1]по 0,4'!L238</f>
        <v>0</v>
      </c>
      <c r="M238" s="31">
        <f>'[1]по 6-10'!M241+'[1]по 0,4'!M238</f>
        <v>0</v>
      </c>
      <c r="N238" s="31">
        <f>'[1]по 6-10'!N241+'[1]по 0,4'!N238</f>
        <v>0</v>
      </c>
      <c r="O238" s="31">
        <f>'[1]по 6-10'!O241+'[1]по 0,4'!O238</f>
        <v>0</v>
      </c>
      <c r="P238" s="31">
        <f>'[1]по 6-10'!P241+'[1]по 0,4'!P238</f>
        <v>0</v>
      </c>
      <c r="Q238" s="31">
        <f>'[1]по 6-10'!Q241+'[1]по 0,4'!Q238</f>
        <v>0</v>
      </c>
    </row>
    <row r="239" spans="1:17" ht="12.75" customHeight="1" x14ac:dyDescent="0.2">
      <c r="A239" s="18"/>
      <c r="B239" s="48"/>
      <c r="C239" s="46" t="s">
        <v>432</v>
      </c>
      <c r="D239" s="31">
        <f>'по 6-10'!D239+'по 0,4'!D237</f>
        <v>2</v>
      </c>
      <c r="E239" s="31">
        <f>'по 6-10'!E239+'по 0,4'!E237</f>
        <v>10</v>
      </c>
      <c r="F239" s="31">
        <f>'по 6-10'!F239+'по 0,4'!F237</f>
        <v>0</v>
      </c>
      <c r="G239" s="31">
        <f>'по 6-10'!G239+'по 0,4'!G237</f>
        <v>0</v>
      </c>
      <c r="H239" s="31">
        <f>'по 6-10'!H239+'по 0,4'!H237</f>
        <v>0</v>
      </c>
      <c r="I239" s="31">
        <f>'по 6-10'!I239+'по 0,4'!I237</f>
        <v>0</v>
      </c>
      <c r="J239" s="31">
        <f>'по 6-10'!J239+'по 0,4'!J236</f>
        <v>0</v>
      </c>
      <c r="K239" s="31">
        <f>'по 6-10'!K239+'по 0,4'!K236</f>
        <v>0</v>
      </c>
      <c r="L239" s="31">
        <f>'[1]по 6-10'!L242+'[1]по 0,4'!L239</f>
        <v>0</v>
      </c>
      <c r="M239" s="31">
        <f>'[1]по 6-10'!M242+'[1]по 0,4'!M239</f>
        <v>0</v>
      </c>
      <c r="N239" s="31">
        <f>'[1]по 6-10'!N242+'[1]по 0,4'!N239</f>
        <v>0</v>
      </c>
      <c r="O239" s="31">
        <f>'[1]по 6-10'!O242+'[1]по 0,4'!O239</f>
        <v>0</v>
      </c>
      <c r="P239" s="31">
        <f>'[1]по 6-10'!P242+'[1]по 0,4'!P239</f>
        <v>0</v>
      </c>
      <c r="Q239" s="31">
        <f>'[1]по 6-10'!Q242+'[1]по 0,4'!Q239</f>
        <v>0</v>
      </c>
    </row>
    <row r="240" spans="1:17" ht="12.75" customHeight="1" x14ac:dyDescent="0.2">
      <c r="A240" s="18"/>
      <c r="B240" s="48"/>
      <c r="C240" s="46" t="s">
        <v>298</v>
      </c>
      <c r="D240" s="31">
        <f>'по 6-10'!D240+'по 0,4'!D238</f>
        <v>0</v>
      </c>
      <c r="E240" s="31">
        <f>'по 6-10'!E240+'по 0,4'!E238</f>
        <v>0</v>
      </c>
      <c r="F240" s="31">
        <f>'по 6-10'!F240+'по 0,4'!F238</f>
        <v>0</v>
      </c>
      <c r="G240" s="31">
        <f>'по 6-10'!G240+'по 0,4'!G238</f>
        <v>0</v>
      </c>
      <c r="H240" s="31">
        <f>'по 6-10'!H240+'по 0,4'!H238</f>
        <v>0</v>
      </c>
      <c r="I240" s="31">
        <f>'по 6-10'!I240+'по 0,4'!I238</f>
        <v>0</v>
      </c>
      <c r="J240" s="31">
        <f>'по 6-10'!J240+'по 0,4'!J237</f>
        <v>0</v>
      </c>
      <c r="K240" s="31">
        <f>'по 6-10'!K240+'по 0,4'!K237</f>
        <v>0</v>
      </c>
      <c r="L240" s="31">
        <f>'[1]по 6-10'!L243+'[1]по 0,4'!L240</f>
        <v>0</v>
      </c>
      <c r="M240" s="31">
        <f>'[1]по 6-10'!M243+'[1]по 0,4'!M240</f>
        <v>0</v>
      </c>
      <c r="N240" s="31">
        <f>'[1]по 6-10'!N243+'[1]по 0,4'!N240</f>
        <v>0</v>
      </c>
      <c r="O240" s="31">
        <f>'[1]по 6-10'!O243+'[1]по 0,4'!O240</f>
        <v>0</v>
      </c>
      <c r="P240" s="31">
        <f>'[1]по 6-10'!P243+'[1]по 0,4'!P240</f>
        <v>0</v>
      </c>
      <c r="Q240" s="31">
        <f>'[1]по 6-10'!Q243+'[1]по 0,4'!Q240</f>
        <v>0</v>
      </c>
    </row>
    <row r="241" spans="1:17" ht="12.75" customHeight="1" x14ac:dyDescent="0.2">
      <c r="A241" s="18"/>
      <c r="B241" s="48"/>
      <c r="C241" s="46" t="s">
        <v>431</v>
      </c>
      <c r="D241" s="31">
        <f>'по 6-10'!D241+'по 0,4'!D239</f>
        <v>0</v>
      </c>
      <c r="E241" s="31">
        <f>'по 6-10'!E241+'по 0,4'!E239</f>
        <v>0</v>
      </c>
      <c r="F241" s="31">
        <f>'по 6-10'!F241+'по 0,4'!F239</f>
        <v>0</v>
      </c>
      <c r="G241" s="31">
        <f>'по 6-10'!G241+'по 0,4'!G239</f>
        <v>0</v>
      </c>
      <c r="H241" s="31">
        <f>'по 6-10'!H241+'по 0,4'!H239</f>
        <v>0</v>
      </c>
      <c r="I241" s="31">
        <f>'по 6-10'!I241+'по 0,4'!I239</f>
        <v>0</v>
      </c>
      <c r="J241" s="31">
        <f>'по 6-10'!J241+'по 0,4'!J238</f>
        <v>0</v>
      </c>
      <c r="K241" s="31">
        <f>'по 6-10'!K241+'по 0,4'!K238</f>
        <v>0</v>
      </c>
      <c r="L241" s="31"/>
      <c r="M241" s="31"/>
      <c r="N241" s="31"/>
      <c r="O241" s="31"/>
      <c r="P241" s="31"/>
      <c r="Q241" s="31"/>
    </row>
    <row r="242" spans="1:17" ht="12.75" customHeight="1" x14ac:dyDescent="0.2">
      <c r="A242" s="18"/>
      <c r="B242" s="18"/>
      <c r="C242" s="20" t="s">
        <v>30</v>
      </c>
      <c r="D242" s="64">
        <f>SUM(D203:D241)</f>
        <v>235</v>
      </c>
      <c r="E242" s="64">
        <f>SUM(E203:E241)</f>
        <v>4450.5</v>
      </c>
      <c r="F242" s="64">
        <f>SUM(F203:F241)</f>
        <v>95</v>
      </c>
      <c r="G242" s="64">
        <f>SUM(G203:G241)</f>
        <v>1648</v>
      </c>
      <c r="H242" s="64">
        <f>SUM(H203:H241)</f>
        <v>0</v>
      </c>
      <c r="I242" s="64">
        <f t="shared" ref="I242:Q242" si="7">SUM(I203:I240)</f>
        <v>0</v>
      </c>
      <c r="J242" s="64">
        <f t="shared" si="7"/>
        <v>6</v>
      </c>
      <c r="K242" s="64">
        <f t="shared" si="7"/>
        <v>154.5</v>
      </c>
      <c r="L242" s="64">
        <f t="shared" si="7"/>
        <v>0</v>
      </c>
      <c r="M242" s="64">
        <f t="shared" si="7"/>
        <v>0</v>
      </c>
      <c r="N242" s="64">
        <f t="shared" si="7"/>
        <v>0</v>
      </c>
      <c r="O242" s="64">
        <f t="shared" si="7"/>
        <v>0</v>
      </c>
      <c r="P242" s="64">
        <f t="shared" si="7"/>
        <v>0</v>
      </c>
      <c r="Q242" s="64">
        <f t="shared" si="7"/>
        <v>0</v>
      </c>
    </row>
    <row r="243" spans="1:17" ht="25.5" customHeight="1" x14ac:dyDescent="0.2">
      <c r="A243" s="14"/>
      <c r="B243" s="15"/>
      <c r="C243" s="23" t="s">
        <v>119</v>
      </c>
      <c r="D243" s="36">
        <f>D242+D201+D193+D183+D151+D102+D64</f>
        <v>2293</v>
      </c>
      <c r="E243" s="36">
        <f t="shared" ref="E243:Q243" si="8">SUM(E242+E201+E193+E183+E151+E102+E64)</f>
        <v>57907.7</v>
      </c>
      <c r="F243" s="36">
        <f t="shared" si="8"/>
        <v>967</v>
      </c>
      <c r="G243" s="36">
        <f t="shared" si="8"/>
        <v>23154.6</v>
      </c>
      <c r="H243" s="36">
        <f t="shared" si="8"/>
        <v>1</v>
      </c>
      <c r="I243" s="36">
        <f t="shared" si="8"/>
        <v>360</v>
      </c>
      <c r="J243" s="36">
        <f t="shared" si="8"/>
        <v>81</v>
      </c>
      <c r="K243" s="36">
        <f t="shared" si="8"/>
        <v>4733.3</v>
      </c>
      <c r="L243" s="36">
        <f t="shared" si="8"/>
        <v>0</v>
      </c>
      <c r="M243" s="36">
        <f t="shared" si="8"/>
        <v>0</v>
      </c>
      <c r="N243" s="36">
        <f t="shared" si="8"/>
        <v>0</v>
      </c>
      <c r="O243" s="36">
        <f t="shared" si="8"/>
        <v>0</v>
      </c>
      <c r="P243" s="36">
        <f t="shared" si="8"/>
        <v>0</v>
      </c>
      <c r="Q243" s="36">
        <f t="shared" si="8"/>
        <v>0</v>
      </c>
    </row>
    <row r="244" spans="1:17" x14ac:dyDescent="0.2">
      <c r="A244" s="10" t="s">
        <v>10</v>
      </c>
      <c r="B244" s="86" t="s">
        <v>11</v>
      </c>
      <c r="C244" s="87"/>
      <c r="D244" s="37">
        <f t="shared" ref="D244" si="9">SUM(D243:D243)</f>
        <v>2293</v>
      </c>
      <c r="E244" s="38">
        <f t="shared" ref="E244:Q244" si="10">SUM(E243:E243)</f>
        <v>57907.7</v>
      </c>
      <c r="F244" s="37">
        <f t="shared" si="10"/>
        <v>967</v>
      </c>
      <c r="G244" s="38">
        <f t="shared" si="10"/>
        <v>23154.6</v>
      </c>
      <c r="H244" s="38">
        <f t="shared" si="10"/>
        <v>1</v>
      </c>
      <c r="I244" s="38">
        <f t="shared" si="10"/>
        <v>360</v>
      </c>
      <c r="J244" s="38">
        <f t="shared" si="10"/>
        <v>81</v>
      </c>
      <c r="K244" s="38">
        <f t="shared" si="10"/>
        <v>4733.3</v>
      </c>
      <c r="L244" s="38">
        <f t="shared" si="10"/>
        <v>0</v>
      </c>
      <c r="M244" s="38">
        <f t="shared" si="10"/>
        <v>0</v>
      </c>
      <c r="N244" s="38">
        <f t="shared" si="10"/>
        <v>0</v>
      </c>
      <c r="O244" s="38">
        <f t="shared" si="10"/>
        <v>0</v>
      </c>
      <c r="P244" s="38">
        <f t="shared" si="10"/>
        <v>0</v>
      </c>
      <c r="Q244" s="38">
        <f t="shared" si="10"/>
        <v>0</v>
      </c>
    </row>
    <row r="246" spans="1:17" x14ac:dyDescent="0.2">
      <c r="G246" s="58"/>
    </row>
    <row r="247" spans="1:17" x14ac:dyDescent="0.2">
      <c r="B247" t="s">
        <v>138</v>
      </c>
    </row>
    <row r="248" spans="1:17" x14ac:dyDescent="0.2">
      <c r="I248" s="30" t="s">
        <v>139</v>
      </c>
    </row>
    <row r="249" spans="1:17" x14ac:dyDescent="0.2">
      <c r="F249" s="35"/>
      <c r="H249" s="39"/>
      <c r="I249" s="71"/>
      <c r="J249" s="71"/>
      <c r="K249" s="40"/>
    </row>
    <row r="250" spans="1:17" x14ac:dyDescent="0.2">
      <c r="E250" s="37"/>
      <c r="F250" s="38"/>
      <c r="H250" s="39"/>
      <c r="I250" s="71"/>
      <c r="J250" s="71"/>
      <c r="K250" s="40"/>
    </row>
    <row r="251" spans="1:17" x14ac:dyDescent="0.2">
      <c r="H251" s="39"/>
      <c r="I251" s="71"/>
      <c r="J251" s="71"/>
      <c r="K251" s="40"/>
    </row>
    <row r="252" spans="1:17" x14ac:dyDescent="0.2">
      <c r="D252" s="61"/>
      <c r="E252" s="61"/>
      <c r="F252" s="61"/>
      <c r="G252" s="61"/>
      <c r="H252" s="41"/>
      <c r="I252" s="88"/>
      <c r="J252" s="89"/>
      <c r="K252" s="25"/>
    </row>
    <row r="253" spans="1:17" ht="22.5" customHeight="1" x14ac:dyDescent="0.2">
      <c r="H253" s="41"/>
      <c r="I253" s="88"/>
      <c r="J253" s="89"/>
      <c r="K253" s="42"/>
    </row>
    <row r="254" spans="1:17" x14ac:dyDescent="0.2">
      <c r="H254" s="41"/>
      <c r="I254" s="88"/>
      <c r="J254" s="89"/>
      <c r="K254" s="27"/>
    </row>
    <row r="255" spans="1:17" x14ac:dyDescent="0.2">
      <c r="H255" s="41"/>
      <c r="I255" s="88"/>
      <c r="J255" s="89"/>
      <c r="K255" s="27"/>
    </row>
    <row r="256" spans="1:17" ht="33.75" customHeight="1" x14ac:dyDescent="0.2">
      <c r="H256" s="41"/>
      <c r="I256" s="88"/>
      <c r="J256" s="89"/>
      <c r="K256" s="27"/>
    </row>
    <row r="257" spans="8:11" x14ac:dyDescent="0.2">
      <c r="H257" s="43"/>
      <c r="I257" s="90"/>
      <c r="J257" s="91"/>
      <c r="K257" s="44"/>
    </row>
    <row r="258" spans="8:11" x14ac:dyDescent="0.2">
      <c r="H258" s="26"/>
      <c r="I258" s="45"/>
      <c r="J258" s="45"/>
      <c r="K258" s="27"/>
    </row>
    <row r="259" spans="8:11" x14ac:dyDescent="0.2">
      <c r="H259" s="26"/>
      <c r="I259" s="45"/>
      <c r="J259" s="45"/>
      <c r="K259" s="27"/>
    </row>
    <row r="260" spans="8:11" x14ac:dyDescent="0.2">
      <c r="H260" s="26"/>
      <c r="I260" s="45"/>
      <c r="J260" s="45"/>
      <c r="K260" s="27"/>
    </row>
    <row r="261" spans="8:11" x14ac:dyDescent="0.2">
      <c r="H261" s="26"/>
      <c r="I261" s="70"/>
      <c r="J261" s="70"/>
      <c r="K261" s="27"/>
    </row>
    <row r="262" spans="8:11" x14ac:dyDescent="0.2">
      <c r="H262" s="26"/>
      <c r="I262" s="70"/>
      <c r="J262" s="70"/>
      <c r="K262" s="27"/>
    </row>
  </sheetData>
  <autoFilter ref="C21:C244"/>
  <customSheetViews>
    <customSheetView guid="{D735A0E3-67D4-4A47-94B7-B543B7FA080E}" showAutoFilter="1" topLeftCell="A54">
      <selection activeCell="C54" sqref="C54"/>
      <pageMargins left="0.75" right="0.75" top="1" bottom="1" header="0.5" footer="0.5"/>
      <pageSetup paperSize="9" scale="90" orientation="landscape" r:id="rId1"/>
      <headerFooter alignWithMargins="0"/>
      <autoFilter ref="C21:C244"/>
    </customSheetView>
    <customSheetView guid="{7FDDDD5D-ED8E-47A5-AFBE-0056D605C291}" showAutoFilter="1" topLeftCell="A13">
      <selection activeCell="A14" sqref="A14"/>
      <pageMargins left="0.75" right="0.75" top="1" bottom="1" header="0.5" footer="0.5"/>
      <pageSetup paperSize="9" scale="90" orientation="landscape" r:id="rId2"/>
      <headerFooter alignWithMargins="0"/>
      <autoFilter ref="C21:C246"/>
    </customSheetView>
    <customSheetView guid="{A743F9C7-8B89-4E8F-B91F-1FFB859064F2}" showAutoFilter="1" topLeftCell="C239">
      <selection activeCell="D246" sqref="D246"/>
      <pageMargins left="0.75" right="0.75" top="1" bottom="1" header="0.5" footer="0.5"/>
      <pageSetup paperSize="9" scale="90" orientation="landscape" r:id="rId3"/>
      <headerFooter alignWithMargins="0"/>
      <autoFilter ref="C21:C246"/>
    </customSheetView>
  </customSheetViews>
  <pageMargins left="0.75" right="0.75" top="1" bottom="1" header="0.5" footer="0.5"/>
  <pageSetup paperSize="9" scale="90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2"/>
  <sheetViews>
    <sheetView topLeftCell="C1" zoomScaleNormal="100" workbookViewId="0">
      <pane ySplit="19" topLeftCell="A111" activePane="bottomLeft" state="frozen"/>
      <selection activeCell="C1" sqref="C1"/>
      <selection pane="bottomLeft" activeCell="H154" sqref="H154"/>
    </sheetView>
  </sheetViews>
  <sheetFormatPr defaultRowHeight="12.75" x14ac:dyDescent="0.2"/>
  <cols>
    <col min="1" max="1" width="22.140625" customWidth="1"/>
    <col min="2" max="2" width="35.28515625" customWidth="1"/>
    <col min="3" max="3" width="26.140625" customWidth="1"/>
    <col min="4" max="4" width="13.28515625" style="30" customWidth="1"/>
    <col min="5" max="5" width="11.5703125" style="30" customWidth="1"/>
    <col min="6" max="6" width="11.140625" style="30" customWidth="1"/>
    <col min="7" max="7" width="11.7109375" style="30" customWidth="1"/>
    <col min="8" max="8" width="7.28515625" style="30" customWidth="1"/>
    <col min="9" max="10" width="11.140625" style="30" customWidth="1"/>
    <col min="11" max="11" width="12.85546875" style="30" customWidth="1"/>
    <col min="12" max="12" width="10.85546875" customWidth="1"/>
    <col min="13" max="14" width="11.5703125" customWidth="1"/>
    <col min="15" max="15" width="12" customWidth="1"/>
    <col min="16" max="16" width="13" customWidth="1"/>
    <col min="17" max="17" width="12.7109375" customWidth="1"/>
  </cols>
  <sheetData>
    <row r="1" spans="2:15" ht="15.75" x14ac:dyDescent="0.25">
      <c r="I1" s="85"/>
      <c r="J1" s="85"/>
      <c r="K1" s="85"/>
      <c r="L1" s="85"/>
      <c r="M1" s="17" t="s">
        <v>16</v>
      </c>
      <c r="N1" s="17"/>
    </row>
    <row r="2" spans="2:15" ht="15.75" hidden="1" x14ac:dyDescent="0.25">
      <c r="B2" t="s">
        <v>0</v>
      </c>
      <c r="I2" s="85"/>
      <c r="J2" s="85"/>
      <c r="K2" s="85"/>
      <c r="L2" s="85"/>
      <c r="M2" s="17" t="s">
        <v>12</v>
      </c>
      <c r="N2" s="17"/>
      <c r="O2" s="17"/>
    </row>
    <row r="3" spans="2:15" ht="15.75" hidden="1" x14ac:dyDescent="0.25">
      <c r="I3" s="85"/>
      <c r="J3" s="85"/>
      <c r="K3" s="85"/>
      <c r="L3" s="85"/>
      <c r="M3" s="17" t="s">
        <v>13</v>
      </c>
      <c r="N3" s="17"/>
      <c r="O3" s="17"/>
    </row>
    <row r="4" spans="2:15" ht="15.75" hidden="1" x14ac:dyDescent="0.25">
      <c r="I4" s="32"/>
      <c r="J4" s="32"/>
      <c r="K4" s="32"/>
      <c r="L4" s="85"/>
      <c r="M4" s="17" t="s">
        <v>14</v>
      </c>
      <c r="N4" s="17"/>
      <c r="O4" s="17"/>
    </row>
    <row r="5" spans="2:15" ht="15.75" hidden="1" x14ac:dyDescent="0.25">
      <c r="I5" s="85"/>
      <c r="J5" s="85"/>
      <c r="K5" s="85"/>
      <c r="L5" s="85"/>
      <c r="M5" s="17" t="s">
        <v>15</v>
      </c>
      <c r="N5" s="17"/>
      <c r="O5" s="17"/>
    </row>
    <row r="6" spans="2:15" ht="15.75" hidden="1" x14ac:dyDescent="0.25">
      <c r="I6" s="85"/>
      <c r="J6" s="85"/>
      <c r="K6" s="85"/>
      <c r="L6" s="85"/>
      <c r="O6" s="17"/>
    </row>
    <row r="7" spans="2:15" ht="15.75" hidden="1" x14ac:dyDescent="0.25">
      <c r="I7" s="85"/>
      <c r="J7" s="85"/>
      <c r="K7" s="85"/>
      <c r="L7" s="85"/>
    </row>
    <row r="8" spans="2:15" ht="15.75" hidden="1" x14ac:dyDescent="0.25">
      <c r="I8" s="32"/>
      <c r="J8" s="32"/>
      <c r="K8" s="32"/>
    </row>
    <row r="9" spans="2:15" ht="12.75" hidden="1" customHeight="1" x14ac:dyDescent="0.2"/>
    <row r="10" spans="2:15" ht="12.75" hidden="1" customHeight="1" x14ac:dyDescent="0.2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2:15" ht="15.75" hidden="1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2:15" ht="15.75" hidden="1" x14ac:dyDescent="0.25">
      <c r="B12" s="83"/>
      <c r="C12" s="83"/>
      <c r="D12" s="33"/>
      <c r="E12" s="33"/>
      <c r="F12" s="33"/>
      <c r="G12" s="33"/>
      <c r="H12" s="33"/>
      <c r="I12" s="33"/>
      <c r="J12" s="33"/>
      <c r="K12" s="34"/>
      <c r="L12" s="13"/>
      <c r="M12" s="13"/>
    </row>
    <row r="13" spans="2:15" ht="13.5" thickBot="1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2:15" ht="16.5" thickBot="1" x14ac:dyDescent="0.3">
      <c r="B14" s="121" t="s">
        <v>434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</row>
    <row r="15" spans="2:15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2:15" x14ac:dyDescent="0.2">
      <c r="B16" s="13"/>
      <c r="C16" s="13"/>
      <c r="D16" s="35"/>
      <c r="E16" s="35"/>
      <c r="F16" s="35"/>
      <c r="G16" s="35"/>
      <c r="H16" s="35"/>
      <c r="I16" s="35"/>
      <c r="J16" s="35"/>
      <c r="K16" s="35"/>
      <c r="L16" s="13"/>
      <c r="M16" s="13"/>
    </row>
    <row r="18" spans="1:17" ht="13.5" thickBot="1" x14ac:dyDescent="0.25"/>
    <row r="19" spans="1:17" ht="127.5" customHeight="1" thickTop="1" thickBot="1" x14ac:dyDescent="0.25">
      <c r="A19" s="2" t="s">
        <v>1</v>
      </c>
      <c r="B19" s="2" t="s">
        <v>2</v>
      </c>
      <c r="C19" s="3" t="s">
        <v>3</v>
      </c>
      <c r="D19" s="66" t="s">
        <v>17</v>
      </c>
      <c r="E19" s="66"/>
      <c r="F19" s="66" t="s">
        <v>4</v>
      </c>
      <c r="G19" s="57"/>
      <c r="H19" s="79" t="s">
        <v>5</v>
      </c>
      <c r="I19" s="73"/>
      <c r="J19" s="79" t="s">
        <v>6</v>
      </c>
      <c r="K19" s="73"/>
      <c r="L19" s="72" t="s">
        <v>18</v>
      </c>
      <c r="M19" s="73"/>
      <c r="N19" s="72" t="s">
        <v>19</v>
      </c>
      <c r="O19" s="73"/>
      <c r="P19" s="72" t="s">
        <v>20</v>
      </c>
      <c r="Q19" s="73"/>
    </row>
    <row r="20" spans="1:17" ht="13.5" thickTop="1" x14ac:dyDescent="0.2">
      <c r="A20" s="4">
        <v>1</v>
      </c>
      <c r="B20" s="5">
        <v>2</v>
      </c>
      <c r="C20" s="6">
        <v>3</v>
      </c>
      <c r="D20" s="67">
        <v>4</v>
      </c>
      <c r="E20" s="56"/>
      <c r="F20" s="74">
        <v>5</v>
      </c>
      <c r="G20" s="78"/>
      <c r="H20" s="76">
        <v>6</v>
      </c>
      <c r="I20" s="78"/>
      <c r="J20" s="76">
        <v>7</v>
      </c>
      <c r="K20" s="78"/>
      <c r="L20" s="77">
        <v>8</v>
      </c>
      <c r="M20" s="78"/>
      <c r="N20" s="77">
        <v>9</v>
      </c>
      <c r="O20" s="78"/>
      <c r="P20" s="77">
        <v>10</v>
      </c>
      <c r="Q20" s="78"/>
    </row>
    <row r="21" spans="1:17" ht="12.75" customHeight="1" x14ac:dyDescent="0.2">
      <c r="A21" s="7"/>
      <c r="B21" s="7"/>
      <c r="C21" s="7"/>
      <c r="D21" s="70" t="s">
        <v>7</v>
      </c>
      <c r="E21" s="70" t="s">
        <v>8</v>
      </c>
      <c r="F21" s="70" t="s">
        <v>7</v>
      </c>
      <c r="G21" s="70" t="s">
        <v>8</v>
      </c>
      <c r="H21" s="70" t="s">
        <v>7</v>
      </c>
      <c r="I21" s="70" t="s">
        <v>8</v>
      </c>
      <c r="J21" s="70" t="s">
        <v>7</v>
      </c>
      <c r="K21" s="70" t="s">
        <v>8</v>
      </c>
      <c r="L21" s="8" t="s">
        <v>7</v>
      </c>
      <c r="M21" s="8" t="s">
        <v>9</v>
      </c>
      <c r="N21" s="8" t="s">
        <v>7</v>
      </c>
      <c r="O21" s="8" t="s">
        <v>9</v>
      </c>
      <c r="P21" s="8" t="s">
        <v>7</v>
      </c>
      <c r="Q21" s="8" t="s">
        <v>9</v>
      </c>
    </row>
    <row r="22" spans="1:17" ht="28.5" customHeight="1" x14ac:dyDescent="0.25">
      <c r="A22" s="28" t="s">
        <v>136</v>
      </c>
      <c r="B22" s="28" t="s">
        <v>353</v>
      </c>
      <c r="C22" s="92" t="s">
        <v>146</v>
      </c>
      <c r="D22" s="69"/>
      <c r="E22" s="70"/>
      <c r="F22" s="70"/>
      <c r="G22" s="70"/>
      <c r="H22" s="70"/>
      <c r="I22" s="70"/>
      <c r="J22" s="70"/>
      <c r="K22" s="70"/>
      <c r="L22" s="8"/>
      <c r="M22" s="8"/>
      <c r="N22" s="8"/>
      <c r="O22" s="8"/>
      <c r="P22" s="8"/>
      <c r="Q22" s="8"/>
    </row>
    <row r="23" spans="1:17" ht="12" customHeight="1" x14ac:dyDescent="0.25">
      <c r="A23" s="18"/>
      <c r="B23" s="18"/>
      <c r="C23" s="18" t="s">
        <v>300</v>
      </c>
      <c r="D23" s="122">
        <v>8</v>
      </c>
      <c r="E23" s="122">
        <v>1047</v>
      </c>
      <c r="F23" s="122">
        <v>2</v>
      </c>
      <c r="G23" s="122">
        <v>255</v>
      </c>
      <c r="H23" s="62"/>
      <c r="I23" s="24"/>
      <c r="J23" s="59">
        <v>2</v>
      </c>
      <c r="K23" s="59">
        <v>255</v>
      </c>
      <c r="L23" s="8"/>
      <c r="M23" s="8"/>
      <c r="N23" s="8"/>
      <c r="O23" s="8"/>
      <c r="P23" s="8"/>
      <c r="Q23" s="8"/>
    </row>
    <row r="24" spans="1:17" ht="12" customHeight="1" x14ac:dyDescent="0.25">
      <c r="A24" s="18"/>
      <c r="B24" s="18"/>
      <c r="C24" s="18" t="s">
        <v>301</v>
      </c>
      <c r="D24" s="122">
        <v>9</v>
      </c>
      <c r="E24" s="122">
        <v>2812.1</v>
      </c>
      <c r="F24" s="122">
        <v>3</v>
      </c>
      <c r="G24" s="122">
        <v>815</v>
      </c>
      <c r="H24" s="62"/>
      <c r="I24" s="24"/>
      <c r="J24" s="59">
        <v>1</v>
      </c>
      <c r="K24" s="59">
        <v>100</v>
      </c>
      <c r="L24" s="8"/>
      <c r="M24" s="8"/>
      <c r="N24" s="8"/>
      <c r="O24" s="8"/>
      <c r="P24" s="8"/>
      <c r="Q24" s="8"/>
    </row>
    <row r="25" spans="1:17" ht="18" customHeight="1" x14ac:dyDescent="0.25">
      <c r="A25" s="18"/>
      <c r="B25" s="18"/>
      <c r="C25" s="18" t="s">
        <v>302</v>
      </c>
      <c r="D25" s="122">
        <v>2</v>
      </c>
      <c r="E25" s="122">
        <v>550</v>
      </c>
      <c r="F25" s="122">
        <v>2</v>
      </c>
      <c r="G25" s="122">
        <v>550</v>
      </c>
      <c r="H25" s="62"/>
      <c r="I25" s="24"/>
      <c r="J25" s="59"/>
      <c r="K25" s="59"/>
      <c r="L25" s="8"/>
      <c r="M25" s="8"/>
      <c r="N25" s="8"/>
      <c r="O25" s="8"/>
      <c r="P25" s="8"/>
      <c r="Q25" s="8"/>
    </row>
    <row r="26" spans="1:17" ht="11.25" customHeight="1" x14ac:dyDescent="0.25">
      <c r="A26" s="18"/>
      <c r="B26" s="18"/>
      <c r="C26" s="18" t="s">
        <v>303</v>
      </c>
      <c r="D26" s="122">
        <v>11</v>
      </c>
      <c r="E26" s="122">
        <v>1294</v>
      </c>
      <c r="F26" s="122">
        <v>4</v>
      </c>
      <c r="G26" s="122">
        <v>310</v>
      </c>
      <c r="H26" s="62"/>
      <c r="I26" s="24"/>
      <c r="J26" s="59">
        <v>2</v>
      </c>
      <c r="K26" s="59">
        <v>130</v>
      </c>
      <c r="L26" s="8"/>
      <c r="M26" s="8"/>
      <c r="N26" s="8"/>
      <c r="O26" s="8"/>
      <c r="P26" s="8"/>
      <c r="Q26" s="8"/>
    </row>
    <row r="27" spans="1:17" ht="12.75" customHeight="1" x14ac:dyDescent="0.25">
      <c r="A27" s="18"/>
      <c r="B27" s="18"/>
      <c r="C27" s="18" t="s">
        <v>304</v>
      </c>
      <c r="D27" s="122">
        <v>1</v>
      </c>
      <c r="E27" s="122">
        <v>40</v>
      </c>
      <c r="F27" s="59"/>
      <c r="G27" s="59"/>
      <c r="H27" s="62"/>
      <c r="I27" s="24"/>
      <c r="J27" s="59"/>
      <c r="K27" s="59"/>
      <c r="L27" s="8"/>
      <c r="M27" s="8"/>
      <c r="N27" s="8"/>
      <c r="O27" s="8"/>
      <c r="P27" s="8"/>
      <c r="Q27" s="8"/>
    </row>
    <row r="28" spans="1:17" ht="11.25" customHeight="1" x14ac:dyDescent="0.25">
      <c r="A28" s="18"/>
      <c r="B28" s="18"/>
      <c r="C28" s="18" t="s">
        <v>305</v>
      </c>
      <c r="D28" s="122">
        <v>7</v>
      </c>
      <c r="E28" s="122">
        <v>820</v>
      </c>
      <c r="F28" s="122">
        <v>3</v>
      </c>
      <c r="G28" s="122">
        <v>400</v>
      </c>
      <c r="H28" s="62"/>
      <c r="I28" s="24"/>
      <c r="J28" s="59">
        <v>2</v>
      </c>
      <c r="K28" s="59">
        <v>125</v>
      </c>
      <c r="L28" s="8"/>
      <c r="M28" s="8"/>
      <c r="N28" s="8"/>
      <c r="O28" s="8"/>
      <c r="P28" s="8"/>
      <c r="Q28" s="8"/>
    </row>
    <row r="29" spans="1:17" ht="16.5" customHeight="1" x14ac:dyDescent="0.25">
      <c r="A29" s="18"/>
      <c r="B29" s="18"/>
      <c r="C29" s="18" t="s">
        <v>306</v>
      </c>
      <c r="D29" s="123">
        <v>22</v>
      </c>
      <c r="E29" s="123">
        <v>3423</v>
      </c>
      <c r="F29" s="123">
        <v>5</v>
      </c>
      <c r="G29" s="123">
        <v>922</v>
      </c>
      <c r="H29" s="153">
        <v>1</v>
      </c>
      <c r="I29" s="123">
        <v>360</v>
      </c>
      <c r="J29" s="60">
        <v>6</v>
      </c>
      <c r="K29" s="60">
        <v>1086</v>
      </c>
      <c r="L29" s="8"/>
      <c r="M29" s="8"/>
      <c r="N29" s="8"/>
      <c r="O29" s="8"/>
      <c r="P29" s="8"/>
      <c r="Q29" s="8"/>
    </row>
    <row r="30" spans="1:17" ht="12" customHeight="1" x14ac:dyDescent="0.25">
      <c r="A30" s="18"/>
      <c r="B30" s="18"/>
      <c r="C30" s="18" t="s">
        <v>307</v>
      </c>
      <c r="D30" s="122">
        <v>4</v>
      </c>
      <c r="E30" s="122">
        <v>278</v>
      </c>
      <c r="F30" s="31">
        <v>3</v>
      </c>
      <c r="G30" s="31">
        <v>85</v>
      </c>
      <c r="H30" s="62"/>
      <c r="I30" s="24"/>
      <c r="J30" s="59"/>
      <c r="K30" s="59"/>
      <c r="L30" s="8"/>
      <c r="M30" s="8"/>
      <c r="N30" s="8"/>
      <c r="O30" s="8"/>
      <c r="P30" s="8"/>
      <c r="Q30" s="8"/>
    </row>
    <row r="31" spans="1:17" ht="12.75" customHeight="1" x14ac:dyDescent="0.25">
      <c r="A31" s="18"/>
      <c r="B31" s="18"/>
      <c r="C31" s="18" t="s">
        <v>308</v>
      </c>
      <c r="D31" s="122">
        <v>6</v>
      </c>
      <c r="E31" s="122">
        <v>907</v>
      </c>
      <c r="F31" s="122">
        <v>1</v>
      </c>
      <c r="G31" s="122">
        <v>250</v>
      </c>
      <c r="H31" s="62"/>
      <c r="I31" s="24"/>
      <c r="J31" s="59">
        <v>4</v>
      </c>
      <c r="K31" s="59">
        <v>590</v>
      </c>
      <c r="L31" s="8"/>
      <c r="M31" s="8"/>
      <c r="N31" s="8"/>
      <c r="O31" s="8"/>
      <c r="P31" s="8"/>
      <c r="Q31" s="8"/>
    </row>
    <row r="32" spans="1:17" ht="12.75" customHeight="1" x14ac:dyDescent="0.25">
      <c r="A32" s="18"/>
      <c r="B32" s="18"/>
      <c r="C32" s="18" t="s">
        <v>309</v>
      </c>
      <c r="D32" s="122">
        <v>10</v>
      </c>
      <c r="E32" s="122">
        <v>1181</v>
      </c>
      <c r="F32" s="122">
        <v>3</v>
      </c>
      <c r="G32" s="122">
        <v>295</v>
      </c>
      <c r="H32" s="62"/>
      <c r="I32" s="24"/>
      <c r="J32" s="59">
        <v>3</v>
      </c>
      <c r="K32" s="59">
        <v>240</v>
      </c>
      <c r="L32" s="8"/>
      <c r="M32" s="8"/>
      <c r="N32" s="8"/>
      <c r="O32" s="8"/>
      <c r="P32" s="8"/>
      <c r="Q32" s="8"/>
    </row>
    <row r="33" spans="1:17" ht="12.75" customHeight="1" x14ac:dyDescent="0.25">
      <c r="A33" s="18"/>
      <c r="B33" s="18"/>
      <c r="C33" s="18" t="s">
        <v>310</v>
      </c>
      <c r="D33" s="122">
        <v>8</v>
      </c>
      <c r="E33" s="122">
        <v>780</v>
      </c>
      <c r="F33" s="122">
        <v>3</v>
      </c>
      <c r="G33" s="122">
        <v>335</v>
      </c>
      <c r="H33" s="62"/>
      <c r="I33" s="24"/>
      <c r="J33" s="59">
        <v>3</v>
      </c>
      <c r="K33" s="59">
        <v>335</v>
      </c>
      <c r="L33" s="8"/>
      <c r="M33" s="8"/>
      <c r="N33" s="8"/>
      <c r="O33" s="8"/>
      <c r="P33" s="8"/>
      <c r="Q33" s="8"/>
    </row>
    <row r="34" spans="1:17" ht="12.75" customHeight="1" x14ac:dyDescent="0.25">
      <c r="A34" s="18"/>
      <c r="B34" s="18"/>
      <c r="C34" s="18" t="s">
        <v>311</v>
      </c>
      <c r="D34" s="122">
        <v>4</v>
      </c>
      <c r="E34" s="122">
        <v>115</v>
      </c>
      <c r="F34" s="59">
        <v>3</v>
      </c>
      <c r="G34" s="59">
        <v>35</v>
      </c>
      <c r="H34" s="62"/>
      <c r="I34" s="24"/>
      <c r="J34" s="59">
        <v>1</v>
      </c>
      <c r="K34" s="59">
        <v>8</v>
      </c>
      <c r="L34" s="8"/>
      <c r="M34" s="8"/>
      <c r="N34" s="8"/>
      <c r="O34" s="8"/>
      <c r="P34" s="8"/>
      <c r="Q34" s="8"/>
    </row>
    <row r="35" spans="1:17" ht="12.75" customHeight="1" x14ac:dyDescent="0.25">
      <c r="A35" s="18"/>
      <c r="B35" s="18"/>
      <c r="C35" s="18" t="s">
        <v>312</v>
      </c>
      <c r="D35" s="122">
        <v>3</v>
      </c>
      <c r="E35" s="122">
        <v>185</v>
      </c>
      <c r="F35" s="59">
        <v>1</v>
      </c>
      <c r="G35" s="59">
        <v>50</v>
      </c>
      <c r="H35" s="62"/>
      <c r="I35" s="24"/>
      <c r="J35" s="59">
        <v>1</v>
      </c>
      <c r="K35" s="59">
        <v>5</v>
      </c>
      <c r="L35" s="8"/>
      <c r="M35" s="8"/>
      <c r="N35" s="8"/>
      <c r="O35" s="8"/>
      <c r="P35" s="8"/>
      <c r="Q35" s="8"/>
    </row>
    <row r="36" spans="1:17" ht="12.75" customHeight="1" x14ac:dyDescent="0.25">
      <c r="A36" s="18"/>
      <c r="B36" s="18"/>
      <c r="C36" s="18" t="s">
        <v>313</v>
      </c>
      <c r="D36" s="123">
        <v>9</v>
      </c>
      <c r="E36" s="123">
        <v>490</v>
      </c>
      <c r="F36" s="123">
        <v>2</v>
      </c>
      <c r="G36" s="123">
        <v>165</v>
      </c>
      <c r="H36" s="62"/>
      <c r="I36" s="70"/>
      <c r="J36" s="60">
        <v>2</v>
      </c>
      <c r="K36" s="60">
        <v>140</v>
      </c>
      <c r="L36" s="8"/>
      <c r="M36" s="8"/>
      <c r="N36" s="8"/>
      <c r="O36" s="8"/>
      <c r="P36" s="8"/>
      <c r="Q36" s="8"/>
    </row>
    <row r="37" spans="1:17" ht="12.75" customHeight="1" x14ac:dyDescent="0.25">
      <c r="A37" s="18"/>
      <c r="B37" s="18"/>
      <c r="C37" s="18" t="s">
        <v>314</v>
      </c>
      <c r="D37" s="122">
        <v>1</v>
      </c>
      <c r="E37" s="122">
        <v>35</v>
      </c>
      <c r="F37" s="59"/>
      <c r="G37" s="59"/>
      <c r="H37" s="62"/>
      <c r="I37" s="24"/>
      <c r="J37" s="59"/>
      <c r="K37" s="59"/>
      <c r="L37" s="8"/>
      <c r="M37" s="8"/>
      <c r="N37" s="8"/>
      <c r="O37" s="8"/>
      <c r="P37" s="8"/>
      <c r="Q37" s="8"/>
    </row>
    <row r="38" spans="1:17" ht="12.75" customHeight="1" x14ac:dyDescent="0.25">
      <c r="A38" s="18"/>
      <c r="B38" s="18"/>
      <c r="C38" s="18" t="s">
        <v>315</v>
      </c>
      <c r="D38" s="122">
        <v>7</v>
      </c>
      <c r="E38" s="122">
        <v>766</v>
      </c>
      <c r="F38" s="59">
        <v>2</v>
      </c>
      <c r="G38" s="59">
        <v>20</v>
      </c>
      <c r="H38" s="62"/>
      <c r="I38" s="24"/>
      <c r="J38" s="59">
        <v>2</v>
      </c>
      <c r="K38" s="59">
        <v>20</v>
      </c>
      <c r="L38" s="8"/>
      <c r="M38" s="8"/>
      <c r="N38" s="8"/>
      <c r="O38" s="8"/>
      <c r="P38" s="8"/>
      <c r="Q38" s="8"/>
    </row>
    <row r="39" spans="1:17" ht="12.75" customHeight="1" x14ac:dyDescent="0.25">
      <c r="A39" s="18"/>
      <c r="B39" s="18"/>
      <c r="C39" s="18" t="s">
        <v>316</v>
      </c>
      <c r="D39" s="122">
        <v>4</v>
      </c>
      <c r="E39" s="122">
        <v>230</v>
      </c>
      <c r="F39" s="122">
        <v>2</v>
      </c>
      <c r="G39" s="122">
        <v>90</v>
      </c>
      <c r="H39" s="62"/>
      <c r="I39" s="24"/>
      <c r="J39" s="59">
        <v>1</v>
      </c>
      <c r="K39" s="59">
        <v>60</v>
      </c>
      <c r="L39" s="8"/>
      <c r="M39" s="8"/>
      <c r="N39" s="8"/>
      <c r="O39" s="8"/>
      <c r="P39" s="8"/>
      <c r="Q39" s="8"/>
    </row>
    <row r="40" spans="1:17" ht="12.75" customHeight="1" x14ac:dyDescent="0.25">
      <c r="A40" s="18"/>
      <c r="B40" s="18"/>
      <c r="C40" s="18" t="s">
        <v>317</v>
      </c>
      <c r="D40" s="31"/>
      <c r="E40" s="31"/>
      <c r="F40" s="31"/>
      <c r="G40" s="31"/>
      <c r="H40" s="62"/>
      <c r="I40" s="24"/>
      <c r="J40" s="59"/>
      <c r="K40" s="59"/>
      <c r="L40" s="8"/>
      <c r="M40" s="8"/>
      <c r="N40" s="8"/>
      <c r="O40" s="8"/>
      <c r="P40" s="8"/>
      <c r="Q40" s="8"/>
    </row>
    <row r="41" spans="1:17" ht="12.75" customHeight="1" x14ac:dyDescent="0.25">
      <c r="A41" s="18"/>
      <c r="B41" s="18"/>
      <c r="C41" s="18" t="s">
        <v>318</v>
      </c>
      <c r="D41" s="122">
        <v>2</v>
      </c>
      <c r="E41" s="122">
        <v>180</v>
      </c>
      <c r="F41" s="31">
        <v>2</v>
      </c>
      <c r="G41" s="31">
        <v>180</v>
      </c>
      <c r="H41" s="62"/>
      <c r="I41" s="24"/>
      <c r="J41" s="59">
        <v>1</v>
      </c>
      <c r="K41" s="59">
        <v>15</v>
      </c>
      <c r="L41" s="8"/>
      <c r="M41" s="8"/>
      <c r="N41" s="8"/>
      <c r="O41" s="8"/>
      <c r="P41" s="8"/>
      <c r="Q41" s="8"/>
    </row>
    <row r="42" spans="1:17" ht="12.75" customHeight="1" x14ac:dyDescent="0.25">
      <c r="A42" s="18"/>
      <c r="B42" s="18"/>
      <c r="C42" s="18" t="s">
        <v>319</v>
      </c>
      <c r="D42" s="122">
        <v>2</v>
      </c>
      <c r="E42" s="122">
        <v>265</v>
      </c>
      <c r="F42" s="122">
        <v>2</v>
      </c>
      <c r="G42" s="122">
        <v>265</v>
      </c>
      <c r="H42" s="62"/>
      <c r="I42" s="24"/>
      <c r="J42" s="59"/>
      <c r="K42" s="59"/>
      <c r="L42" s="8"/>
      <c r="M42" s="8"/>
      <c r="N42" s="8"/>
      <c r="O42" s="8"/>
      <c r="P42" s="8"/>
      <c r="Q42" s="8"/>
    </row>
    <row r="43" spans="1:17" ht="12.75" customHeight="1" x14ac:dyDescent="0.25">
      <c r="A43" s="18"/>
      <c r="B43" s="18"/>
      <c r="C43" s="18" t="s">
        <v>320</v>
      </c>
      <c r="D43" s="122">
        <v>2</v>
      </c>
      <c r="E43" s="122">
        <v>260</v>
      </c>
      <c r="F43" s="122">
        <v>2</v>
      </c>
      <c r="G43" s="122">
        <v>260</v>
      </c>
      <c r="H43" s="62"/>
      <c r="I43" s="24"/>
      <c r="J43" s="59"/>
      <c r="K43" s="59"/>
      <c r="L43" s="8"/>
      <c r="M43" s="8"/>
      <c r="N43" s="8"/>
      <c r="O43" s="8"/>
      <c r="P43" s="8"/>
      <c r="Q43" s="8"/>
    </row>
    <row r="44" spans="1:17" ht="12.75" customHeight="1" x14ac:dyDescent="0.25">
      <c r="A44" s="18"/>
      <c r="B44" s="18"/>
      <c r="C44" s="18" t="s">
        <v>321</v>
      </c>
      <c r="D44" s="122">
        <v>4</v>
      </c>
      <c r="E44" s="122">
        <v>270</v>
      </c>
      <c r="F44" s="122">
        <v>2</v>
      </c>
      <c r="G44" s="122">
        <v>195</v>
      </c>
      <c r="H44" s="62"/>
      <c r="I44" s="24"/>
      <c r="J44" s="59">
        <v>3</v>
      </c>
      <c r="K44" s="59">
        <v>45</v>
      </c>
      <c r="L44" s="8"/>
      <c r="M44" s="8"/>
      <c r="N44" s="8"/>
      <c r="O44" s="8"/>
      <c r="P44" s="8"/>
      <c r="Q44" s="8"/>
    </row>
    <row r="45" spans="1:17" ht="12.75" customHeight="1" x14ac:dyDescent="0.25">
      <c r="A45" s="18"/>
      <c r="B45" s="18"/>
      <c r="C45" s="18" t="s">
        <v>322</v>
      </c>
      <c r="D45" s="59"/>
      <c r="E45" s="59"/>
      <c r="F45" s="59"/>
      <c r="G45" s="59"/>
      <c r="H45" s="62"/>
      <c r="I45" s="24"/>
      <c r="J45" s="59"/>
      <c r="K45" s="59"/>
      <c r="L45" s="8"/>
      <c r="M45" s="8"/>
      <c r="N45" s="8"/>
      <c r="O45" s="8"/>
      <c r="P45" s="8"/>
      <c r="Q45" s="8"/>
    </row>
    <row r="46" spans="1:17" ht="12.75" customHeight="1" x14ac:dyDescent="0.25">
      <c r="A46" s="18"/>
      <c r="B46" s="18"/>
      <c r="C46" s="18" t="s">
        <v>323</v>
      </c>
      <c r="D46" s="122">
        <v>6</v>
      </c>
      <c r="E46" s="122">
        <v>1382.4</v>
      </c>
      <c r="F46" s="59">
        <v>2</v>
      </c>
      <c r="G46" s="59">
        <v>90</v>
      </c>
      <c r="H46" s="62"/>
      <c r="I46" s="24"/>
      <c r="J46" s="59">
        <v>2</v>
      </c>
      <c r="K46" s="59">
        <v>90</v>
      </c>
      <c r="L46" s="8"/>
      <c r="M46" s="8"/>
      <c r="N46" s="8"/>
      <c r="O46" s="8"/>
      <c r="P46" s="8"/>
      <c r="Q46" s="8"/>
    </row>
    <row r="47" spans="1:17" ht="12.75" customHeight="1" x14ac:dyDescent="0.25">
      <c r="A47" s="18"/>
      <c r="B47" s="18"/>
      <c r="C47" s="18" t="s">
        <v>324</v>
      </c>
      <c r="D47" s="59"/>
      <c r="E47" s="59"/>
      <c r="F47" s="59"/>
      <c r="G47" s="59"/>
      <c r="H47" s="62"/>
      <c r="I47" s="24"/>
      <c r="J47" s="59"/>
      <c r="K47" s="59"/>
      <c r="L47" s="8"/>
      <c r="M47" s="8"/>
      <c r="N47" s="8"/>
      <c r="O47" s="8"/>
      <c r="P47" s="8"/>
      <c r="Q47" s="8"/>
    </row>
    <row r="48" spans="1:17" ht="12.75" customHeight="1" x14ac:dyDescent="0.25">
      <c r="A48" s="18"/>
      <c r="B48" s="18"/>
      <c r="C48" s="18" t="s">
        <v>325</v>
      </c>
      <c r="D48" s="122">
        <v>8</v>
      </c>
      <c r="E48" s="122">
        <f>662+320</f>
        <v>982</v>
      </c>
      <c r="F48" s="59">
        <v>3</v>
      </c>
      <c r="G48" s="59">
        <f>85+320</f>
        <v>405</v>
      </c>
      <c r="H48" s="62"/>
      <c r="I48" s="24"/>
      <c r="J48" s="59"/>
      <c r="K48" s="59"/>
      <c r="L48" s="8"/>
      <c r="M48" s="8"/>
      <c r="N48" s="8"/>
      <c r="O48" s="8"/>
      <c r="P48" s="8"/>
      <c r="Q48" s="8"/>
    </row>
    <row r="49" spans="1:17" ht="12.75" customHeight="1" x14ac:dyDescent="0.25">
      <c r="A49" s="18"/>
      <c r="B49" s="18"/>
      <c r="C49" s="18" t="s">
        <v>326</v>
      </c>
      <c r="D49" s="123">
        <v>11</v>
      </c>
      <c r="E49" s="123">
        <v>1650</v>
      </c>
      <c r="F49" s="123">
        <v>3</v>
      </c>
      <c r="G49" s="123">
        <v>217</v>
      </c>
      <c r="H49" s="62"/>
      <c r="I49" s="70"/>
      <c r="J49" s="60"/>
      <c r="K49" s="60"/>
      <c r="L49" s="8"/>
      <c r="M49" s="8"/>
      <c r="N49" s="8"/>
      <c r="O49" s="8"/>
      <c r="P49" s="8"/>
      <c r="Q49" s="8"/>
    </row>
    <row r="50" spans="1:17" ht="12.75" customHeight="1" x14ac:dyDescent="0.25">
      <c r="A50" s="18"/>
      <c r="B50" s="18"/>
      <c r="C50" s="18" t="s">
        <v>327</v>
      </c>
      <c r="D50" s="122">
        <v>2</v>
      </c>
      <c r="E50" s="122">
        <v>324</v>
      </c>
      <c r="F50" s="59">
        <v>1</v>
      </c>
      <c r="G50" s="59">
        <v>15</v>
      </c>
      <c r="H50" s="62"/>
      <c r="I50" s="24"/>
      <c r="J50" s="59"/>
      <c r="K50" s="59"/>
      <c r="L50" s="8"/>
      <c r="M50" s="8"/>
      <c r="N50" s="8"/>
      <c r="O50" s="8"/>
      <c r="P50" s="8"/>
      <c r="Q50" s="8"/>
    </row>
    <row r="51" spans="1:17" ht="12.75" customHeight="1" x14ac:dyDescent="0.25">
      <c r="A51" s="18"/>
      <c r="B51" s="18"/>
      <c r="C51" s="18" t="s">
        <v>328</v>
      </c>
      <c r="D51" s="122">
        <v>4</v>
      </c>
      <c r="E51" s="122">
        <v>620</v>
      </c>
      <c r="F51" s="122">
        <v>1</v>
      </c>
      <c r="G51" s="122">
        <v>500</v>
      </c>
      <c r="H51" s="62"/>
      <c r="I51" s="24"/>
      <c r="J51" s="59"/>
      <c r="K51" s="59"/>
      <c r="L51" s="8"/>
      <c r="M51" s="8"/>
      <c r="N51" s="8"/>
      <c r="O51" s="8"/>
      <c r="P51" s="8"/>
      <c r="Q51" s="8"/>
    </row>
    <row r="52" spans="1:17" ht="12.75" customHeight="1" x14ac:dyDescent="0.25">
      <c r="A52" s="18"/>
      <c r="B52" s="18"/>
      <c r="C52" s="18" t="s">
        <v>329</v>
      </c>
      <c r="D52" s="122">
        <v>3</v>
      </c>
      <c r="E52" s="122">
        <v>130</v>
      </c>
      <c r="F52" s="122">
        <v>3</v>
      </c>
      <c r="G52" s="122">
        <v>130</v>
      </c>
      <c r="H52" s="62"/>
      <c r="I52" s="24"/>
      <c r="J52" s="59">
        <v>2</v>
      </c>
      <c r="K52" s="59">
        <v>100</v>
      </c>
      <c r="L52" s="8"/>
      <c r="M52" s="8"/>
      <c r="N52" s="8"/>
      <c r="O52" s="8"/>
      <c r="P52" s="8"/>
      <c r="Q52" s="8"/>
    </row>
    <row r="53" spans="1:17" ht="12.75" customHeight="1" x14ac:dyDescent="0.25">
      <c r="A53" s="18"/>
      <c r="B53" s="18"/>
      <c r="C53" s="18" t="s">
        <v>330</v>
      </c>
      <c r="D53" s="59"/>
      <c r="E53" s="59"/>
      <c r="F53" s="59"/>
      <c r="G53" s="59"/>
      <c r="H53" s="62"/>
      <c r="I53" s="24"/>
      <c r="J53" s="59"/>
      <c r="K53" s="59"/>
      <c r="L53" s="8"/>
      <c r="M53" s="8"/>
      <c r="N53" s="8"/>
      <c r="O53" s="8"/>
      <c r="P53" s="8"/>
      <c r="Q53" s="8"/>
    </row>
    <row r="54" spans="1:17" ht="12.75" customHeight="1" x14ac:dyDescent="0.25">
      <c r="A54" s="18"/>
      <c r="B54" s="18"/>
      <c r="C54" s="18" t="s">
        <v>331</v>
      </c>
      <c r="D54" s="122">
        <v>3</v>
      </c>
      <c r="E54" s="122">
        <v>415</v>
      </c>
      <c r="F54" s="59">
        <v>1</v>
      </c>
      <c r="G54" s="59">
        <v>15</v>
      </c>
      <c r="H54" s="62"/>
      <c r="I54" s="24"/>
      <c r="J54" s="59"/>
      <c r="K54" s="59"/>
      <c r="L54" s="8"/>
      <c r="M54" s="8"/>
      <c r="N54" s="8"/>
      <c r="O54" s="8"/>
      <c r="P54" s="8"/>
      <c r="Q54" s="8"/>
    </row>
    <row r="55" spans="1:17" ht="12.75" customHeight="1" x14ac:dyDescent="0.25">
      <c r="A55" s="18"/>
      <c r="B55" s="18"/>
      <c r="C55" s="18" t="s">
        <v>332</v>
      </c>
      <c r="D55" s="31"/>
      <c r="E55" s="31"/>
      <c r="F55" s="31"/>
      <c r="G55" s="31"/>
      <c r="H55" s="62"/>
      <c r="I55" s="24"/>
      <c r="J55" s="59"/>
      <c r="K55" s="59"/>
      <c r="L55" s="8"/>
      <c r="M55" s="8"/>
      <c r="N55" s="8"/>
      <c r="O55" s="8"/>
      <c r="P55" s="8"/>
      <c r="Q55" s="8"/>
    </row>
    <row r="56" spans="1:17" ht="12.75" customHeight="1" x14ac:dyDescent="0.25">
      <c r="A56" s="18"/>
      <c r="B56" s="18"/>
      <c r="C56" s="18" t="s">
        <v>333</v>
      </c>
      <c r="D56" s="31"/>
      <c r="E56" s="31"/>
      <c r="F56" s="31"/>
      <c r="G56" s="31"/>
      <c r="H56" s="62"/>
      <c r="I56" s="24"/>
      <c r="J56" s="59"/>
      <c r="K56" s="59"/>
      <c r="L56" s="8"/>
      <c r="M56" s="8"/>
      <c r="N56" s="8"/>
      <c r="O56" s="8"/>
      <c r="P56" s="8"/>
      <c r="Q56" s="8"/>
    </row>
    <row r="57" spans="1:17" ht="12.75" customHeight="1" x14ac:dyDescent="0.25">
      <c r="A57" s="18"/>
      <c r="B57" s="18"/>
      <c r="C57" s="18" t="s">
        <v>334</v>
      </c>
      <c r="D57" s="31">
        <v>1</v>
      </c>
      <c r="E57" s="31">
        <v>14</v>
      </c>
      <c r="F57" s="31">
        <v>1</v>
      </c>
      <c r="G57" s="31">
        <v>14</v>
      </c>
      <c r="H57" s="62"/>
      <c r="I57" s="24"/>
      <c r="J57" s="59"/>
      <c r="K57" s="59"/>
      <c r="L57" s="8"/>
      <c r="M57" s="8"/>
      <c r="N57" s="8"/>
      <c r="O57" s="8"/>
      <c r="P57" s="8"/>
      <c r="Q57" s="8"/>
    </row>
    <row r="58" spans="1:17" ht="12.75" customHeight="1" x14ac:dyDescent="0.25">
      <c r="A58" s="18"/>
      <c r="B58" s="18"/>
      <c r="C58" s="18" t="s">
        <v>335</v>
      </c>
      <c r="D58" s="122">
        <v>1</v>
      </c>
      <c r="E58" s="122">
        <v>40</v>
      </c>
      <c r="F58" s="122">
        <v>1</v>
      </c>
      <c r="G58" s="122">
        <v>40</v>
      </c>
      <c r="H58" s="62"/>
      <c r="I58" s="24"/>
      <c r="J58" s="59"/>
      <c r="K58" s="59"/>
      <c r="L58" s="8"/>
      <c r="M58" s="8"/>
      <c r="N58" s="8"/>
      <c r="O58" s="8"/>
      <c r="P58" s="8"/>
      <c r="Q58" s="8"/>
    </row>
    <row r="59" spans="1:17" ht="12.75" customHeight="1" x14ac:dyDescent="0.25">
      <c r="A59" s="18"/>
      <c r="B59" s="18"/>
      <c r="C59" s="18" t="s">
        <v>336</v>
      </c>
      <c r="D59" s="70"/>
      <c r="E59" s="70"/>
      <c r="F59" s="70"/>
      <c r="G59" s="70"/>
      <c r="H59" s="62"/>
      <c r="I59" s="70"/>
      <c r="J59" s="60"/>
      <c r="K59" s="60"/>
      <c r="L59" s="8"/>
      <c r="M59" s="8"/>
      <c r="N59" s="8"/>
      <c r="O59" s="8"/>
      <c r="P59" s="8"/>
      <c r="Q59" s="8"/>
    </row>
    <row r="60" spans="1:17" ht="12.75" customHeight="1" x14ac:dyDescent="0.25">
      <c r="A60" s="18"/>
      <c r="B60" s="18"/>
      <c r="C60" s="18" t="s">
        <v>337</v>
      </c>
      <c r="D60" s="31">
        <v>2</v>
      </c>
      <c r="E60" s="31">
        <v>103</v>
      </c>
      <c r="F60" s="31">
        <v>1</v>
      </c>
      <c r="G60" s="31">
        <v>12</v>
      </c>
      <c r="H60" s="62"/>
      <c r="I60" s="24"/>
      <c r="J60" s="59">
        <v>2</v>
      </c>
      <c r="K60" s="59">
        <v>54</v>
      </c>
      <c r="L60" s="8"/>
      <c r="M60" s="8"/>
      <c r="N60" s="8"/>
      <c r="O60" s="8"/>
      <c r="P60" s="8"/>
      <c r="Q60" s="8"/>
    </row>
    <row r="61" spans="1:17" ht="12.75" customHeight="1" x14ac:dyDescent="0.25">
      <c r="A61" s="18"/>
      <c r="B61" s="18"/>
      <c r="C61" s="18" t="s">
        <v>338</v>
      </c>
      <c r="D61" s="31">
        <v>1</v>
      </c>
      <c r="E61" s="31">
        <v>400</v>
      </c>
      <c r="F61" s="31"/>
      <c r="G61" s="31"/>
      <c r="H61" s="62"/>
      <c r="I61" s="24"/>
      <c r="J61" s="59"/>
      <c r="K61" s="59"/>
      <c r="L61" s="8"/>
      <c r="M61" s="8"/>
      <c r="N61" s="8"/>
      <c r="O61" s="8"/>
      <c r="P61" s="8"/>
      <c r="Q61" s="8"/>
    </row>
    <row r="62" spans="1:17" ht="12.75" customHeight="1" x14ac:dyDescent="0.25">
      <c r="A62" s="18"/>
      <c r="B62" s="18"/>
      <c r="C62" s="18" t="s">
        <v>339</v>
      </c>
      <c r="D62" s="31"/>
      <c r="E62" s="31"/>
      <c r="F62" s="31"/>
      <c r="G62" s="31"/>
      <c r="H62" s="62"/>
      <c r="I62" s="24"/>
      <c r="J62" s="59"/>
      <c r="K62" s="59"/>
      <c r="L62" s="8"/>
      <c r="M62" s="8"/>
      <c r="N62" s="8"/>
      <c r="O62" s="8"/>
      <c r="P62" s="8"/>
      <c r="Q62" s="8"/>
    </row>
    <row r="63" spans="1:17" ht="12.75" customHeight="1" x14ac:dyDescent="0.25">
      <c r="A63" s="18"/>
      <c r="B63" s="18"/>
      <c r="C63" s="18" t="s">
        <v>372</v>
      </c>
      <c r="D63" s="122">
        <v>3</v>
      </c>
      <c r="E63" s="122">
        <f>350+380</f>
        <v>730</v>
      </c>
      <c r="F63" s="31">
        <v>1</v>
      </c>
      <c r="G63" s="31">
        <f>350</f>
        <v>350</v>
      </c>
      <c r="H63" s="62"/>
      <c r="I63" s="24"/>
      <c r="J63" s="59"/>
      <c r="K63" s="59"/>
      <c r="L63" s="8"/>
      <c r="M63" s="8"/>
      <c r="N63" s="8"/>
      <c r="O63" s="8"/>
      <c r="P63" s="8"/>
      <c r="Q63" s="8"/>
    </row>
    <row r="64" spans="1:17" ht="17.25" customHeight="1" x14ac:dyDescent="0.2">
      <c r="A64" s="18"/>
      <c r="B64" s="18"/>
      <c r="C64" s="19" t="s">
        <v>30</v>
      </c>
      <c r="D64" s="31">
        <f t="shared" ref="D64:Q64" si="0">SUM(D23:D63)</f>
        <v>171</v>
      </c>
      <c r="E64" s="31">
        <f t="shared" si="0"/>
        <v>22718.5</v>
      </c>
      <c r="F64" s="31">
        <f t="shared" si="0"/>
        <v>65</v>
      </c>
      <c r="G64" s="31">
        <f t="shared" si="0"/>
        <v>7265</v>
      </c>
      <c r="H64" s="31">
        <f t="shared" si="0"/>
        <v>1</v>
      </c>
      <c r="I64" s="31">
        <f t="shared" si="0"/>
        <v>360</v>
      </c>
      <c r="J64" s="59">
        <f t="shared" si="0"/>
        <v>40</v>
      </c>
      <c r="K64" s="59">
        <f t="shared" si="0"/>
        <v>3398</v>
      </c>
      <c r="L64" s="31">
        <f t="shared" si="0"/>
        <v>0</v>
      </c>
      <c r="M64" s="31">
        <f t="shared" si="0"/>
        <v>0</v>
      </c>
      <c r="N64" s="31">
        <f t="shared" si="0"/>
        <v>0</v>
      </c>
      <c r="O64" s="31">
        <f t="shared" si="0"/>
        <v>0</v>
      </c>
      <c r="P64" s="31">
        <f t="shared" si="0"/>
        <v>0</v>
      </c>
      <c r="Q64" s="31">
        <f t="shared" si="0"/>
        <v>0</v>
      </c>
    </row>
    <row r="65" spans="1:17" ht="15" x14ac:dyDescent="0.25">
      <c r="A65" s="18"/>
      <c r="B65" s="18"/>
      <c r="C65" s="92" t="s">
        <v>148</v>
      </c>
      <c r="D65" s="69"/>
      <c r="E65" s="31"/>
      <c r="F65" s="31"/>
      <c r="G65" s="31"/>
      <c r="H65" s="62">
        <v>0</v>
      </c>
      <c r="I65" s="24"/>
      <c r="J65" s="59"/>
      <c r="K65" s="59"/>
      <c r="L65" s="8"/>
      <c r="M65" s="8"/>
      <c r="N65" s="8"/>
      <c r="O65" s="8"/>
      <c r="P65" s="8"/>
      <c r="Q65" s="8"/>
    </row>
    <row r="66" spans="1:17" ht="12.75" customHeight="1" x14ac:dyDescent="0.25">
      <c r="A66" s="18"/>
      <c r="B66" s="48"/>
      <c r="C66" s="18" t="s">
        <v>344</v>
      </c>
      <c r="D66" s="122">
        <v>5</v>
      </c>
      <c r="E66" s="122">
        <v>553</v>
      </c>
      <c r="F66" s="31">
        <v>2</v>
      </c>
      <c r="G66" s="31">
        <v>140</v>
      </c>
      <c r="H66" s="62"/>
      <c r="I66" s="24"/>
      <c r="J66" s="59">
        <v>2</v>
      </c>
      <c r="K66" s="59">
        <v>170</v>
      </c>
      <c r="L66" s="8"/>
      <c r="M66" s="8"/>
      <c r="N66" s="8"/>
      <c r="O66" s="8"/>
      <c r="P66" s="8"/>
      <c r="Q66" s="8"/>
    </row>
    <row r="67" spans="1:17" ht="12.75" customHeight="1" x14ac:dyDescent="0.25">
      <c r="A67" s="18"/>
      <c r="B67" s="48"/>
      <c r="C67" s="18" t="s">
        <v>149</v>
      </c>
      <c r="D67" s="122">
        <v>5</v>
      </c>
      <c r="E67" s="122">
        <v>797</v>
      </c>
      <c r="F67" s="122">
        <v>2</v>
      </c>
      <c r="G67" s="122">
        <v>230</v>
      </c>
      <c r="H67" s="62"/>
      <c r="I67" s="24"/>
      <c r="J67" s="59">
        <v>1</v>
      </c>
      <c r="K67" s="59">
        <v>70</v>
      </c>
      <c r="L67" s="8"/>
      <c r="M67" s="8"/>
      <c r="N67" s="8"/>
      <c r="O67" s="8"/>
      <c r="P67" s="8"/>
      <c r="Q67" s="8"/>
    </row>
    <row r="68" spans="1:17" ht="12.75" customHeight="1" x14ac:dyDescent="0.25">
      <c r="A68" s="18"/>
      <c r="B68" s="48"/>
      <c r="C68" s="18" t="s">
        <v>150</v>
      </c>
      <c r="D68" s="122">
        <v>4</v>
      </c>
      <c r="E68" s="122">
        <v>358</v>
      </c>
      <c r="F68" s="31">
        <v>2</v>
      </c>
      <c r="G68" s="31">
        <v>50</v>
      </c>
      <c r="H68" s="62"/>
      <c r="I68" s="24"/>
      <c r="J68" s="59">
        <v>1</v>
      </c>
      <c r="K68" s="59">
        <v>15</v>
      </c>
      <c r="L68" s="8"/>
      <c r="M68" s="8"/>
      <c r="N68" s="8"/>
      <c r="O68" s="8"/>
      <c r="P68" s="8"/>
      <c r="Q68" s="8"/>
    </row>
    <row r="69" spans="1:17" ht="12.75" customHeight="1" x14ac:dyDescent="0.25">
      <c r="A69" s="18"/>
      <c r="B69" s="48"/>
      <c r="C69" s="18" t="s">
        <v>151</v>
      </c>
      <c r="D69" s="31"/>
      <c r="E69" s="31"/>
      <c r="F69" s="31"/>
      <c r="G69" s="31"/>
      <c r="H69" s="62"/>
      <c r="I69" s="24"/>
      <c r="J69" s="59"/>
      <c r="K69" s="59"/>
      <c r="L69" s="8"/>
      <c r="M69" s="8"/>
      <c r="N69" s="8"/>
      <c r="O69" s="8"/>
      <c r="P69" s="8"/>
      <c r="Q69" s="8"/>
    </row>
    <row r="70" spans="1:17" ht="12.75" customHeight="1" x14ac:dyDescent="0.25">
      <c r="A70" s="18"/>
      <c r="B70" s="48"/>
      <c r="C70" s="18" t="s">
        <v>152</v>
      </c>
      <c r="D70" s="122">
        <v>4</v>
      </c>
      <c r="E70" s="122">
        <v>85</v>
      </c>
      <c r="F70" s="122">
        <v>2</v>
      </c>
      <c r="G70" s="122">
        <v>65</v>
      </c>
      <c r="H70" s="62"/>
      <c r="I70" s="24"/>
      <c r="J70" s="59">
        <v>1</v>
      </c>
      <c r="K70" s="59">
        <v>15</v>
      </c>
      <c r="L70" s="8"/>
      <c r="M70" s="8"/>
      <c r="N70" s="8"/>
      <c r="O70" s="8"/>
      <c r="P70" s="8"/>
      <c r="Q70" s="8"/>
    </row>
    <row r="71" spans="1:17" ht="12.75" customHeight="1" x14ac:dyDescent="0.25">
      <c r="A71" s="18"/>
      <c r="B71" s="48"/>
      <c r="C71" s="18" t="s">
        <v>345</v>
      </c>
      <c r="D71" s="122">
        <v>3</v>
      </c>
      <c r="E71" s="122">
        <v>106</v>
      </c>
      <c r="F71" s="122">
        <v>1</v>
      </c>
      <c r="G71" s="122">
        <v>52</v>
      </c>
      <c r="H71" s="62"/>
      <c r="I71" s="24"/>
      <c r="J71" s="59"/>
      <c r="K71" s="59"/>
      <c r="L71" s="8"/>
      <c r="M71" s="8"/>
      <c r="N71" s="8"/>
      <c r="O71" s="8"/>
      <c r="P71" s="8"/>
      <c r="Q71" s="8"/>
    </row>
    <row r="72" spans="1:17" ht="12.75" customHeight="1" x14ac:dyDescent="0.25">
      <c r="A72" s="18"/>
      <c r="B72" s="48"/>
      <c r="C72" s="18" t="s">
        <v>153</v>
      </c>
      <c r="D72" s="31"/>
      <c r="E72" s="31"/>
      <c r="F72" s="31"/>
      <c r="G72" s="31"/>
      <c r="H72" s="62"/>
      <c r="I72" s="24"/>
      <c r="J72" s="59"/>
      <c r="K72" s="59"/>
      <c r="L72" s="8"/>
      <c r="M72" s="8"/>
      <c r="N72" s="8"/>
      <c r="O72" s="8"/>
      <c r="P72" s="8"/>
      <c r="Q72" s="8"/>
    </row>
    <row r="73" spans="1:17" ht="12.75" customHeight="1" x14ac:dyDescent="0.25">
      <c r="A73" s="18"/>
      <c r="B73" s="48"/>
      <c r="C73" s="18" t="s">
        <v>155</v>
      </c>
      <c r="D73" s="122">
        <v>1</v>
      </c>
      <c r="E73" s="122">
        <v>70</v>
      </c>
      <c r="F73" s="31"/>
      <c r="G73" s="31"/>
      <c r="H73" s="62"/>
      <c r="I73" s="24"/>
      <c r="J73" s="59"/>
      <c r="K73" s="59"/>
      <c r="L73" s="8"/>
      <c r="M73" s="8"/>
      <c r="N73" s="8"/>
      <c r="O73" s="8"/>
      <c r="P73" s="8"/>
      <c r="Q73" s="8"/>
    </row>
    <row r="74" spans="1:17" ht="12.75" customHeight="1" x14ac:dyDescent="0.25">
      <c r="A74" s="18"/>
      <c r="B74" s="48"/>
      <c r="C74" s="18" t="s">
        <v>433</v>
      </c>
      <c r="D74" s="31"/>
      <c r="E74" s="31"/>
      <c r="F74" s="31"/>
      <c r="G74" s="31"/>
      <c r="H74" s="62"/>
      <c r="I74" s="24"/>
      <c r="J74" s="59"/>
      <c r="K74" s="59"/>
      <c r="L74" s="8"/>
      <c r="M74" s="8"/>
      <c r="N74" s="8"/>
      <c r="O74" s="8"/>
      <c r="P74" s="8"/>
      <c r="Q74" s="8"/>
    </row>
    <row r="75" spans="1:17" ht="12.75" customHeight="1" x14ac:dyDescent="0.25">
      <c r="A75" s="18"/>
      <c r="B75" s="48"/>
      <c r="C75" s="18" t="s">
        <v>147</v>
      </c>
      <c r="D75" s="31"/>
      <c r="E75" s="31"/>
      <c r="F75" s="31"/>
      <c r="G75" s="31"/>
      <c r="H75" s="62"/>
      <c r="I75" s="24"/>
      <c r="J75" s="59"/>
      <c r="K75" s="59"/>
      <c r="L75" s="8"/>
      <c r="M75" s="8"/>
      <c r="N75" s="8"/>
      <c r="O75" s="8"/>
      <c r="P75" s="8"/>
      <c r="Q75" s="8"/>
    </row>
    <row r="76" spans="1:17" ht="12.75" customHeight="1" x14ac:dyDescent="0.25">
      <c r="A76" s="18"/>
      <c r="B76" s="48"/>
      <c r="C76" s="18" t="s">
        <v>156</v>
      </c>
      <c r="D76" s="31"/>
      <c r="E76" s="31"/>
      <c r="F76" s="31"/>
      <c r="G76" s="31"/>
      <c r="H76" s="62"/>
      <c r="I76" s="24"/>
      <c r="J76" s="59"/>
      <c r="K76" s="59"/>
      <c r="L76" s="8"/>
      <c r="M76" s="8"/>
      <c r="N76" s="8"/>
      <c r="O76" s="8"/>
      <c r="P76" s="8"/>
      <c r="Q76" s="8"/>
    </row>
    <row r="77" spans="1:17" ht="12.75" customHeight="1" x14ac:dyDescent="0.25">
      <c r="A77" s="18"/>
      <c r="B77" s="48"/>
      <c r="C77" s="18" t="s">
        <v>157</v>
      </c>
      <c r="D77" s="122">
        <v>2</v>
      </c>
      <c r="E77" s="122">
        <v>70</v>
      </c>
      <c r="F77" s="31">
        <v>2</v>
      </c>
      <c r="G77" s="31">
        <v>70</v>
      </c>
      <c r="H77" s="62"/>
      <c r="I77" s="24"/>
      <c r="J77" s="59">
        <v>1</v>
      </c>
      <c r="K77" s="59">
        <v>40</v>
      </c>
      <c r="L77" s="8"/>
      <c r="M77" s="8"/>
      <c r="N77" s="8"/>
      <c r="O77" s="8"/>
      <c r="P77" s="8"/>
      <c r="Q77" s="8"/>
    </row>
    <row r="78" spans="1:17" ht="12.75" customHeight="1" x14ac:dyDescent="0.25">
      <c r="A78" s="18"/>
      <c r="B78" s="48"/>
      <c r="C78" s="18" t="s">
        <v>158</v>
      </c>
      <c r="D78" s="122">
        <v>3</v>
      </c>
      <c r="E78" s="122">
        <v>75</v>
      </c>
      <c r="F78" s="59"/>
      <c r="G78" s="59"/>
      <c r="H78" s="62"/>
      <c r="I78" s="24"/>
      <c r="J78" s="59"/>
      <c r="K78" s="59"/>
      <c r="L78" s="8"/>
      <c r="M78" s="8"/>
      <c r="N78" s="8"/>
      <c r="O78" s="8"/>
      <c r="P78" s="8"/>
      <c r="Q78" s="8"/>
    </row>
    <row r="79" spans="1:17" ht="12.75" customHeight="1" x14ac:dyDescent="0.25">
      <c r="A79" s="18"/>
      <c r="B79" s="48"/>
      <c r="C79" s="18" t="s">
        <v>159</v>
      </c>
      <c r="D79" s="59"/>
      <c r="E79" s="59"/>
      <c r="F79" s="59"/>
      <c r="G79" s="59"/>
      <c r="H79" s="62"/>
      <c r="I79" s="24"/>
      <c r="J79" s="59"/>
      <c r="K79" s="59"/>
      <c r="L79" s="8"/>
      <c r="M79" s="8"/>
      <c r="N79" s="8"/>
      <c r="O79" s="8"/>
      <c r="P79" s="8"/>
      <c r="Q79" s="8"/>
    </row>
    <row r="80" spans="1:17" ht="12.75" customHeight="1" x14ac:dyDescent="0.25">
      <c r="A80" s="18"/>
      <c r="B80" s="48"/>
      <c r="C80" s="18" t="s">
        <v>160</v>
      </c>
      <c r="D80" s="59"/>
      <c r="E80" s="59"/>
      <c r="F80" s="59"/>
      <c r="G80" s="59"/>
      <c r="H80" s="62"/>
      <c r="I80" s="24"/>
      <c r="J80" s="59"/>
      <c r="K80" s="59"/>
      <c r="L80" s="8"/>
      <c r="M80" s="8"/>
      <c r="N80" s="8"/>
      <c r="O80" s="8"/>
      <c r="P80" s="8"/>
      <c r="Q80" s="8"/>
    </row>
    <row r="81" spans="1:17" ht="12.75" customHeight="1" x14ac:dyDescent="0.25">
      <c r="A81" s="18"/>
      <c r="B81" s="48"/>
      <c r="C81" s="18" t="s">
        <v>161</v>
      </c>
      <c r="D81" s="59">
        <v>2</v>
      </c>
      <c r="E81" s="59">
        <v>30</v>
      </c>
      <c r="F81" s="59">
        <v>2</v>
      </c>
      <c r="G81" s="59">
        <v>30</v>
      </c>
      <c r="H81" s="62"/>
      <c r="I81" s="24"/>
      <c r="J81" s="59">
        <v>2</v>
      </c>
      <c r="K81" s="59">
        <v>30</v>
      </c>
      <c r="L81" s="8"/>
      <c r="M81" s="8"/>
      <c r="N81" s="8"/>
      <c r="O81" s="8"/>
      <c r="P81" s="8"/>
      <c r="Q81" s="8"/>
    </row>
    <row r="82" spans="1:17" ht="12.75" customHeight="1" x14ac:dyDescent="0.25">
      <c r="A82" s="18"/>
      <c r="B82" s="48"/>
      <c r="C82" s="18" t="s">
        <v>162</v>
      </c>
      <c r="D82" s="59"/>
      <c r="E82" s="59"/>
      <c r="F82" s="59"/>
      <c r="G82" s="59"/>
      <c r="H82" s="62"/>
      <c r="I82" s="24"/>
      <c r="J82" s="59"/>
      <c r="K82" s="59"/>
      <c r="L82" s="8"/>
      <c r="M82" s="8"/>
      <c r="N82" s="8"/>
      <c r="O82" s="8"/>
      <c r="P82" s="8"/>
      <c r="Q82" s="8"/>
    </row>
    <row r="83" spans="1:17" ht="12.75" customHeight="1" x14ac:dyDescent="0.25">
      <c r="A83" s="18"/>
      <c r="B83" s="48"/>
      <c r="C83" s="18" t="s">
        <v>163</v>
      </c>
      <c r="D83" s="59">
        <v>1</v>
      </c>
      <c r="E83" s="59">
        <v>5</v>
      </c>
      <c r="F83" s="59">
        <v>1</v>
      </c>
      <c r="G83" s="59">
        <v>5</v>
      </c>
      <c r="H83" s="62"/>
      <c r="I83" s="24"/>
      <c r="J83" s="59"/>
      <c r="K83" s="59"/>
      <c r="L83" s="8"/>
      <c r="M83" s="8"/>
      <c r="N83" s="8"/>
      <c r="O83" s="8"/>
      <c r="P83" s="8"/>
      <c r="Q83" s="8"/>
    </row>
    <row r="84" spans="1:17" ht="12.75" customHeight="1" x14ac:dyDescent="0.25">
      <c r="A84" s="18"/>
      <c r="B84" s="48"/>
      <c r="C84" s="18" t="s">
        <v>346</v>
      </c>
      <c r="D84" s="122">
        <v>2</v>
      </c>
      <c r="E84" s="122">
        <v>44</v>
      </c>
      <c r="F84" s="31">
        <v>1</v>
      </c>
      <c r="G84" s="31">
        <v>14</v>
      </c>
      <c r="H84" s="62"/>
      <c r="I84" s="24"/>
      <c r="J84" s="59"/>
      <c r="K84" s="59"/>
      <c r="L84" s="8"/>
      <c r="M84" s="8"/>
      <c r="N84" s="8"/>
      <c r="O84" s="8"/>
      <c r="P84" s="8"/>
      <c r="Q84" s="8"/>
    </row>
    <row r="85" spans="1:17" ht="12.75" customHeight="1" x14ac:dyDescent="0.25">
      <c r="A85" s="18"/>
      <c r="B85" s="48"/>
      <c r="C85" s="18" t="s">
        <v>171</v>
      </c>
      <c r="D85" s="31">
        <v>3</v>
      </c>
      <c r="E85" s="31">
        <v>150</v>
      </c>
      <c r="F85" s="31">
        <v>2</v>
      </c>
      <c r="G85" s="31">
        <v>70</v>
      </c>
      <c r="H85" s="62"/>
      <c r="I85" s="24"/>
      <c r="J85" s="59"/>
      <c r="K85" s="59"/>
      <c r="L85" s="8"/>
      <c r="M85" s="8"/>
      <c r="N85" s="8"/>
      <c r="O85" s="8"/>
      <c r="P85" s="8"/>
      <c r="Q85" s="8"/>
    </row>
    <row r="86" spans="1:17" ht="12.75" customHeight="1" x14ac:dyDescent="0.25">
      <c r="A86" s="18"/>
      <c r="B86" s="48"/>
      <c r="C86" s="18" t="s">
        <v>164</v>
      </c>
      <c r="D86" s="31">
        <v>1</v>
      </c>
      <c r="E86" s="31">
        <v>15</v>
      </c>
      <c r="F86" s="31">
        <v>1</v>
      </c>
      <c r="G86" s="31">
        <v>15</v>
      </c>
      <c r="H86" s="62"/>
      <c r="I86" s="24"/>
      <c r="J86" s="59"/>
      <c r="K86" s="59"/>
      <c r="L86" s="8"/>
      <c r="M86" s="8"/>
      <c r="N86" s="8"/>
      <c r="O86" s="8"/>
      <c r="P86" s="8"/>
      <c r="Q86" s="8"/>
    </row>
    <row r="87" spans="1:17" ht="12.75" customHeight="1" x14ac:dyDescent="0.25">
      <c r="A87" s="18"/>
      <c r="B87" s="48"/>
      <c r="C87" s="18" t="s">
        <v>351</v>
      </c>
      <c r="D87" s="31"/>
      <c r="E87" s="31"/>
      <c r="F87" s="31"/>
      <c r="G87" s="31"/>
      <c r="H87" s="62"/>
      <c r="I87" s="24"/>
      <c r="J87" s="59"/>
      <c r="K87" s="59"/>
      <c r="L87" s="8"/>
      <c r="M87" s="8"/>
      <c r="N87" s="8"/>
      <c r="O87" s="8"/>
      <c r="P87" s="8"/>
      <c r="Q87" s="8"/>
    </row>
    <row r="88" spans="1:17" ht="12.75" customHeight="1" x14ac:dyDescent="0.25">
      <c r="A88" s="18"/>
      <c r="B88" s="48"/>
      <c r="C88" s="18" t="s">
        <v>165</v>
      </c>
      <c r="D88" s="122">
        <v>1</v>
      </c>
      <c r="E88" s="122">
        <v>29.7</v>
      </c>
      <c r="F88" s="31">
        <v>1</v>
      </c>
      <c r="G88" s="31">
        <v>29.7</v>
      </c>
      <c r="H88" s="62"/>
      <c r="I88" s="24"/>
      <c r="J88" s="59"/>
      <c r="K88" s="59"/>
      <c r="L88" s="8"/>
      <c r="M88" s="8"/>
      <c r="N88" s="8"/>
      <c r="O88" s="8"/>
      <c r="P88" s="8"/>
      <c r="Q88" s="8"/>
    </row>
    <row r="89" spans="1:17" ht="12.75" customHeight="1" x14ac:dyDescent="0.25">
      <c r="A89" s="18"/>
      <c r="B89" s="48"/>
      <c r="C89" s="18" t="s">
        <v>166</v>
      </c>
      <c r="D89" s="122">
        <v>1</v>
      </c>
      <c r="E89" s="122">
        <v>30</v>
      </c>
      <c r="F89" s="31"/>
      <c r="G89" s="31"/>
      <c r="H89" s="62"/>
      <c r="I89" s="24"/>
      <c r="J89" s="59"/>
      <c r="K89" s="59"/>
      <c r="L89" s="8"/>
      <c r="M89" s="8"/>
      <c r="N89" s="8"/>
      <c r="O89" s="8"/>
      <c r="P89" s="8"/>
      <c r="Q89" s="8"/>
    </row>
    <row r="90" spans="1:17" ht="12.75" customHeight="1" x14ac:dyDescent="0.25">
      <c r="A90" s="18"/>
      <c r="B90" s="48"/>
      <c r="C90" s="18" t="s">
        <v>347</v>
      </c>
      <c r="D90" s="122">
        <v>1</v>
      </c>
      <c r="E90" s="122">
        <v>150</v>
      </c>
      <c r="F90" s="31"/>
      <c r="G90" s="31"/>
      <c r="H90" s="62"/>
      <c r="I90" s="24"/>
      <c r="J90" s="59"/>
      <c r="K90" s="59"/>
      <c r="L90" s="8"/>
      <c r="M90" s="8"/>
      <c r="N90" s="8"/>
      <c r="O90" s="8"/>
      <c r="P90" s="8"/>
      <c r="Q90" s="8"/>
    </row>
    <row r="91" spans="1:17" ht="12.75" customHeight="1" x14ac:dyDescent="0.25">
      <c r="A91" s="18"/>
      <c r="B91" s="48"/>
      <c r="C91" s="18" t="s">
        <v>348</v>
      </c>
      <c r="D91" s="31">
        <v>1</v>
      </c>
      <c r="E91" s="31">
        <v>5</v>
      </c>
      <c r="F91" s="31">
        <v>1</v>
      </c>
      <c r="G91" s="31">
        <v>5</v>
      </c>
      <c r="H91" s="62"/>
      <c r="I91" s="24"/>
      <c r="J91" s="59">
        <v>1</v>
      </c>
      <c r="K91" s="59">
        <v>5</v>
      </c>
      <c r="L91" s="8"/>
      <c r="M91" s="8"/>
      <c r="N91" s="8"/>
      <c r="O91" s="8"/>
      <c r="P91" s="8"/>
      <c r="Q91" s="8"/>
    </row>
    <row r="92" spans="1:17" ht="12.75" customHeight="1" x14ac:dyDescent="0.25">
      <c r="A92" s="18"/>
      <c r="B92" s="48"/>
      <c r="C92" s="18" t="s">
        <v>167</v>
      </c>
      <c r="D92" s="122">
        <v>1</v>
      </c>
      <c r="E92" s="122">
        <v>40</v>
      </c>
      <c r="F92" s="31"/>
      <c r="G92" s="31"/>
      <c r="H92" s="62"/>
      <c r="I92" s="24"/>
      <c r="J92" s="59"/>
      <c r="K92" s="59"/>
      <c r="L92" s="8"/>
      <c r="M92" s="8"/>
      <c r="N92" s="8"/>
      <c r="O92" s="8"/>
      <c r="P92" s="8"/>
      <c r="Q92" s="8"/>
    </row>
    <row r="93" spans="1:17" ht="12.75" customHeight="1" x14ac:dyDescent="0.25">
      <c r="A93" s="18"/>
      <c r="B93" s="48"/>
      <c r="C93" s="18" t="s">
        <v>349</v>
      </c>
      <c r="D93" s="31">
        <v>1</v>
      </c>
      <c r="E93" s="31">
        <v>13</v>
      </c>
      <c r="F93" s="31"/>
      <c r="G93" s="31"/>
      <c r="H93" s="62"/>
      <c r="I93" s="24"/>
      <c r="J93" s="59"/>
      <c r="K93" s="59"/>
      <c r="L93" s="8"/>
      <c r="M93" s="8"/>
      <c r="N93" s="8"/>
      <c r="O93" s="8"/>
      <c r="P93" s="8"/>
      <c r="Q93" s="8"/>
    </row>
    <row r="94" spans="1:17" ht="12.75" customHeight="1" x14ac:dyDescent="0.25">
      <c r="A94" s="18"/>
      <c r="B94" s="48"/>
      <c r="C94" s="18" t="s">
        <v>168</v>
      </c>
      <c r="D94" s="31"/>
      <c r="E94" s="31"/>
      <c r="F94" s="31"/>
      <c r="G94" s="31"/>
      <c r="H94" s="62"/>
      <c r="I94" s="24"/>
      <c r="J94" s="59"/>
      <c r="K94" s="59"/>
      <c r="L94" s="8"/>
      <c r="M94" s="8"/>
      <c r="N94" s="8"/>
      <c r="O94" s="8"/>
      <c r="P94" s="8"/>
      <c r="Q94" s="8"/>
    </row>
    <row r="95" spans="1:17" ht="12.75" customHeight="1" x14ac:dyDescent="0.25">
      <c r="A95" s="18"/>
      <c r="B95" s="48"/>
      <c r="C95" s="18" t="s">
        <v>169</v>
      </c>
      <c r="D95" s="31"/>
      <c r="E95" s="31"/>
      <c r="F95" s="31"/>
      <c r="G95" s="31"/>
      <c r="H95" s="62"/>
      <c r="I95" s="24"/>
      <c r="J95" s="59"/>
      <c r="K95" s="59"/>
      <c r="L95" s="8"/>
      <c r="M95" s="8"/>
      <c r="N95" s="8"/>
      <c r="O95" s="8"/>
      <c r="P95" s="8"/>
      <c r="Q95" s="8"/>
    </row>
    <row r="96" spans="1:17" ht="12.75" customHeight="1" x14ac:dyDescent="0.25">
      <c r="A96" s="18"/>
      <c r="B96" s="48"/>
      <c r="C96" s="18" t="s">
        <v>352</v>
      </c>
      <c r="D96" s="122">
        <v>1</v>
      </c>
      <c r="E96" s="122">
        <v>350</v>
      </c>
      <c r="F96" s="122">
        <v>1</v>
      </c>
      <c r="G96" s="122">
        <v>350</v>
      </c>
      <c r="H96" s="62"/>
      <c r="I96" s="24"/>
      <c r="J96" s="59"/>
      <c r="K96" s="59"/>
      <c r="L96" s="8"/>
      <c r="M96" s="8"/>
      <c r="N96" s="8"/>
      <c r="O96" s="8"/>
      <c r="P96" s="8"/>
      <c r="Q96" s="8"/>
    </row>
    <row r="97" spans="1:17" ht="12.75" customHeight="1" x14ac:dyDescent="0.25">
      <c r="A97" s="18"/>
      <c r="B97" s="48"/>
      <c r="C97" s="18" t="s">
        <v>170</v>
      </c>
      <c r="D97" s="31"/>
      <c r="E97" s="31"/>
      <c r="F97" s="122"/>
      <c r="G97" s="122"/>
      <c r="H97" s="62"/>
      <c r="I97" s="24"/>
      <c r="J97" s="59"/>
      <c r="K97" s="59"/>
      <c r="L97" s="8"/>
      <c r="M97" s="8"/>
      <c r="N97" s="8"/>
      <c r="O97" s="8"/>
      <c r="P97" s="8"/>
      <c r="Q97" s="8"/>
    </row>
    <row r="98" spans="1:17" ht="12.75" customHeight="1" x14ac:dyDescent="0.25">
      <c r="A98" s="18"/>
      <c r="B98" s="48"/>
      <c r="C98" s="18" t="s">
        <v>350</v>
      </c>
      <c r="D98" s="122">
        <v>1</v>
      </c>
      <c r="E98" s="122">
        <v>60</v>
      </c>
      <c r="F98" s="31">
        <v>1</v>
      </c>
      <c r="G98" s="31">
        <v>60</v>
      </c>
      <c r="H98" s="62"/>
      <c r="I98" s="24"/>
      <c r="J98" s="59">
        <v>1</v>
      </c>
      <c r="K98" s="59">
        <v>60</v>
      </c>
      <c r="L98" s="8"/>
      <c r="M98" s="8"/>
      <c r="N98" s="8"/>
      <c r="O98" s="8"/>
      <c r="P98" s="8"/>
      <c r="Q98" s="8"/>
    </row>
    <row r="99" spans="1:17" ht="12.75" customHeight="1" x14ac:dyDescent="0.25">
      <c r="A99" s="18"/>
      <c r="B99" s="48"/>
      <c r="C99" s="18" t="s">
        <v>172</v>
      </c>
      <c r="D99" s="31"/>
      <c r="E99" s="31"/>
      <c r="F99" s="31"/>
      <c r="G99" s="31"/>
      <c r="H99" s="62"/>
      <c r="I99" s="24"/>
      <c r="J99" s="59"/>
      <c r="K99" s="59"/>
      <c r="L99" s="8"/>
      <c r="M99" s="8"/>
      <c r="N99" s="8"/>
      <c r="O99" s="8"/>
      <c r="P99" s="8"/>
      <c r="Q99" s="8"/>
    </row>
    <row r="100" spans="1:17" ht="12.75" customHeight="1" x14ac:dyDescent="0.25">
      <c r="A100" s="18"/>
      <c r="B100" s="48"/>
      <c r="C100" s="18" t="s">
        <v>173</v>
      </c>
      <c r="D100" s="31"/>
      <c r="E100" s="31"/>
      <c r="F100" s="31"/>
      <c r="G100" s="31"/>
      <c r="H100" s="62"/>
      <c r="I100" s="24"/>
      <c r="J100" s="59"/>
      <c r="K100" s="59"/>
      <c r="L100" s="8"/>
      <c r="M100" s="8"/>
      <c r="N100" s="8"/>
      <c r="O100" s="8"/>
      <c r="P100" s="8"/>
      <c r="Q100" s="8"/>
    </row>
    <row r="101" spans="1:17" ht="12.75" customHeight="1" x14ac:dyDescent="0.25">
      <c r="A101" s="18"/>
      <c r="B101" s="48"/>
      <c r="C101" s="46" t="s">
        <v>174</v>
      </c>
      <c r="D101" s="122">
        <v>1</v>
      </c>
      <c r="E101" s="122">
        <v>70</v>
      </c>
      <c r="F101" s="31"/>
      <c r="G101" s="31"/>
      <c r="H101" s="62">
        <v>0</v>
      </c>
      <c r="I101" s="24"/>
      <c r="J101" s="59"/>
      <c r="K101" s="59"/>
      <c r="L101" s="8"/>
      <c r="M101" s="8"/>
      <c r="N101" s="8"/>
      <c r="O101" s="8"/>
      <c r="P101" s="8"/>
      <c r="Q101" s="8"/>
    </row>
    <row r="102" spans="1:17" ht="22.5" customHeight="1" x14ac:dyDescent="0.2">
      <c r="A102" s="18"/>
      <c r="B102" s="18"/>
      <c r="C102" s="19" t="s">
        <v>30</v>
      </c>
      <c r="D102" s="31">
        <f t="shared" ref="D102:Q102" si="1">SUM(D66:D101)</f>
        <v>45</v>
      </c>
      <c r="E102" s="31">
        <f t="shared" si="1"/>
        <v>3105.7</v>
      </c>
      <c r="F102" s="31">
        <f t="shared" si="1"/>
        <v>22</v>
      </c>
      <c r="G102" s="31">
        <f t="shared" si="1"/>
        <v>1185.7</v>
      </c>
      <c r="H102" s="31">
        <f t="shared" si="1"/>
        <v>0</v>
      </c>
      <c r="I102" s="31">
        <f t="shared" si="1"/>
        <v>0</v>
      </c>
      <c r="J102" s="59">
        <f t="shared" si="1"/>
        <v>10</v>
      </c>
      <c r="K102" s="59">
        <f t="shared" si="1"/>
        <v>405</v>
      </c>
      <c r="L102" s="31">
        <f t="shared" si="1"/>
        <v>0</v>
      </c>
      <c r="M102" s="31">
        <f t="shared" si="1"/>
        <v>0</v>
      </c>
      <c r="N102" s="31">
        <f t="shared" si="1"/>
        <v>0</v>
      </c>
      <c r="O102" s="31">
        <f t="shared" si="1"/>
        <v>0</v>
      </c>
      <c r="P102" s="31">
        <f t="shared" si="1"/>
        <v>0</v>
      </c>
      <c r="Q102" s="31">
        <f t="shared" si="1"/>
        <v>0</v>
      </c>
    </row>
    <row r="103" spans="1:17" ht="15" x14ac:dyDescent="0.25">
      <c r="A103" s="18"/>
      <c r="B103" s="18"/>
      <c r="C103" s="50" t="s">
        <v>219</v>
      </c>
      <c r="D103" s="31"/>
      <c r="E103" s="31"/>
      <c r="F103" s="31"/>
      <c r="G103" s="31"/>
      <c r="H103" s="62">
        <v>0</v>
      </c>
      <c r="I103" s="24"/>
      <c r="J103" s="59"/>
      <c r="K103" s="59"/>
      <c r="L103" s="8"/>
      <c r="M103" s="8"/>
      <c r="N103" s="8"/>
      <c r="O103" s="8"/>
      <c r="P103" s="8"/>
      <c r="Q103" s="8"/>
    </row>
    <row r="104" spans="1:17" ht="15" x14ac:dyDescent="0.25">
      <c r="A104" s="18"/>
      <c r="B104" s="48"/>
      <c r="C104" s="46" t="s">
        <v>175</v>
      </c>
      <c r="D104" s="122">
        <v>12</v>
      </c>
      <c r="E104" s="122">
        <v>1566</v>
      </c>
      <c r="F104" s="154">
        <v>5</v>
      </c>
      <c r="G104" s="155">
        <v>983</v>
      </c>
      <c r="H104" s="62"/>
      <c r="I104" s="24"/>
      <c r="J104" s="59">
        <v>1</v>
      </c>
      <c r="K104" s="59">
        <v>8</v>
      </c>
      <c r="L104" s="8"/>
      <c r="M104" s="8"/>
      <c r="N104" s="8"/>
      <c r="O104" s="8"/>
      <c r="P104" s="8"/>
      <c r="Q104" s="8"/>
    </row>
    <row r="105" spans="1:17" ht="15" x14ac:dyDescent="0.25">
      <c r="A105" s="18"/>
      <c r="B105" s="48"/>
      <c r="C105" s="46" t="s">
        <v>176</v>
      </c>
      <c r="D105" s="122">
        <v>9</v>
      </c>
      <c r="E105" s="122">
        <v>2050</v>
      </c>
      <c r="F105" s="31">
        <v>2</v>
      </c>
      <c r="G105" s="31">
        <v>460</v>
      </c>
      <c r="H105" s="62"/>
      <c r="I105" s="24"/>
      <c r="J105" s="59"/>
      <c r="K105" s="59"/>
      <c r="L105" s="8"/>
      <c r="M105" s="8"/>
      <c r="N105" s="8"/>
      <c r="O105" s="8"/>
      <c r="P105" s="8"/>
      <c r="Q105" s="8"/>
    </row>
    <row r="106" spans="1:17" ht="15" x14ac:dyDescent="0.25">
      <c r="A106" s="18"/>
      <c r="B106" s="48"/>
      <c r="C106" s="46" t="s">
        <v>177</v>
      </c>
      <c r="D106" s="122">
        <v>1</v>
      </c>
      <c r="E106" s="122">
        <v>70</v>
      </c>
      <c r="F106" s="31"/>
      <c r="G106" s="31"/>
      <c r="H106" s="62"/>
      <c r="I106" s="24"/>
      <c r="J106" s="59"/>
      <c r="K106" s="59"/>
      <c r="L106" s="8"/>
      <c r="M106" s="8"/>
      <c r="N106" s="8"/>
      <c r="O106" s="8"/>
      <c r="P106" s="8"/>
      <c r="Q106" s="8"/>
    </row>
    <row r="107" spans="1:17" ht="15" x14ac:dyDescent="0.25">
      <c r="A107" s="18"/>
      <c r="B107" s="48"/>
      <c r="C107" s="46" t="s">
        <v>178</v>
      </c>
      <c r="D107" s="122">
        <v>9</v>
      </c>
      <c r="E107" s="122">
        <v>228</v>
      </c>
      <c r="F107" s="31">
        <v>7</v>
      </c>
      <c r="G107" s="31">
        <v>188</v>
      </c>
      <c r="H107" s="62"/>
      <c r="I107" s="24"/>
      <c r="J107" s="59">
        <v>3</v>
      </c>
      <c r="K107" s="59">
        <v>53</v>
      </c>
      <c r="L107" s="8"/>
      <c r="M107" s="8"/>
      <c r="N107" s="8"/>
      <c r="O107" s="8"/>
      <c r="P107" s="8"/>
      <c r="Q107" s="8"/>
    </row>
    <row r="108" spans="1:17" ht="15" x14ac:dyDescent="0.25">
      <c r="A108" s="18"/>
      <c r="B108" s="48"/>
      <c r="C108" s="46" t="s">
        <v>179</v>
      </c>
      <c r="D108" s="122">
        <v>9</v>
      </c>
      <c r="E108" s="122">
        <v>863</v>
      </c>
      <c r="F108" s="31">
        <v>6</v>
      </c>
      <c r="G108" s="31">
        <v>530</v>
      </c>
      <c r="H108" s="62"/>
      <c r="I108" s="24"/>
      <c r="J108" s="59">
        <v>2</v>
      </c>
      <c r="K108" s="59">
        <v>85</v>
      </c>
      <c r="L108" s="8"/>
      <c r="M108" s="8"/>
      <c r="N108" s="8"/>
      <c r="O108" s="8"/>
      <c r="P108" s="8"/>
      <c r="Q108" s="8"/>
    </row>
    <row r="109" spans="1:17" ht="15" x14ac:dyDescent="0.25">
      <c r="A109" s="18"/>
      <c r="B109" s="48"/>
      <c r="C109" s="46" t="s">
        <v>180</v>
      </c>
      <c r="D109" s="122">
        <v>1</v>
      </c>
      <c r="E109" s="122">
        <v>92</v>
      </c>
      <c r="F109" s="31">
        <v>1</v>
      </c>
      <c r="G109" s="31">
        <v>46</v>
      </c>
      <c r="H109" s="62"/>
      <c r="I109" s="24"/>
      <c r="J109" s="59"/>
      <c r="K109" s="59"/>
      <c r="L109" s="8"/>
      <c r="M109" s="8"/>
      <c r="N109" s="8"/>
      <c r="O109" s="8"/>
      <c r="P109" s="8"/>
      <c r="Q109" s="8"/>
    </row>
    <row r="110" spans="1:17" ht="15" x14ac:dyDescent="0.25">
      <c r="A110" s="18"/>
      <c r="B110" s="48"/>
      <c r="C110" s="46" t="s">
        <v>181</v>
      </c>
      <c r="D110" s="122">
        <v>2</v>
      </c>
      <c r="E110" s="122">
        <v>20</v>
      </c>
      <c r="F110" s="31"/>
      <c r="G110" s="31"/>
      <c r="H110" s="62"/>
      <c r="I110" s="24"/>
      <c r="J110" s="59"/>
      <c r="K110" s="59"/>
      <c r="L110" s="8"/>
      <c r="M110" s="8"/>
      <c r="N110" s="8"/>
      <c r="O110" s="8"/>
      <c r="P110" s="8"/>
      <c r="Q110" s="8"/>
    </row>
    <row r="111" spans="1:17" ht="15" x14ac:dyDescent="0.25">
      <c r="A111" s="18"/>
      <c r="B111" s="48"/>
      <c r="C111" s="46" t="s">
        <v>182</v>
      </c>
      <c r="D111" s="122">
        <v>5</v>
      </c>
      <c r="E111" s="122">
        <v>145</v>
      </c>
      <c r="F111" s="31">
        <v>3</v>
      </c>
      <c r="G111" s="31">
        <v>95</v>
      </c>
      <c r="H111" s="62"/>
      <c r="I111" s="24"/>
      <c r="J111" s="59"/>
      <c r="K111" s="59"/>
      <c r="L111" s="8"/>
      <c r="M111" s="8"/>
      <c r="N111" s="8"/>
      <c r="O111" s="8"/>
      <c r="P111" s="8"/>
      <c r="Q111" s="8"/>
    </row>
    <row r="112" spans="1:17" ht="15" x14ac:dyDescent="0.25">
      <c r="A112" s="18"/>
      <c r="B112" s="48"/>
      <c r="C112" s="46" t="s">
        <v>183</v>
      </c>
      <c r="D112" s="122">
        <v>2</v>
      </c>
      <c r="E112" s="122">
        <v>80</v>
      </c>
      <c r="F112" s="31">
        <v>2</v>
      </c>
      <c r="G112" s="31">
        <v>80</v>
      </c>
      <c r="H112" s="62"/>
      <c r="I112" s="24"/>
      <c r="J112" s="59"/>
      <c r="K112" s="59"/>
      <c r="L112" s="8"/>
      <c r="M112" s="8"/>
      <c r="N112" s="8"/>
      <c r="O112" s="8"/>
      <c r="P112" s="8"/>
      <c r="Q112" s="8"/>
    </row>
    <row r="113" spans="1:17" ht="15" x14ac:dyDescent="0.25">
      <c r="A113" s="18"/>
      <c r="B113" s="48"/>
      <c r="C113" s="46" t="s">
        <v>184</v>
      </c>
      <c r="D113" s="122">
        <v>2</v>
      </c>
      <c r="E113" s="122">
        <v>23</v>
      </c>
      <c r="F113" s="122">
        <v>1</v>
      </c>
      <c r="G113" s="122">
        <v>15</v>
      </c>
      <c r="H113" s="62"/>
      <c r="I113" s="24"/>
      <c r="J113" s="59">
        <v>1</v>
      </c>
      <c r="K113" s="59">
        <v>8</v>
      </c>
      <c r="L113" s="8"/>
      <c r="M113" s="8"/>
      <c r="N113" s="8"/>
      <c r="O113" s="8"/>
      <c r="P113" s="8"/>
      <c r="Q113" s="8"/>
    </row>
    <row r="114" spans="1:17" ht="15" x14ac:dyDescent="0.25">
      <c r="A114" s="18"/>
      <c r="B114" s="48"/>
      <c r="C114" s="46" t="s">
        <v>185</v>
      </c>
      <c r="D114" s="122">
        <v>2</v>
      </c>
      <c r="E114" s="122">
        <v>160</v>
      </c>
      <c r="F114" s="122">
        <v>1</v>
      </c>
      <c r="G114" s="122">
        <v>60</v>
      </c>
      <c r="H114" s="62"/>
      <c r="I114" s="24"/>
      <c r="J114" s="59"/>
      <c r="K114" s="59"/>
      <c r="L114" s="8"/>
      <c r="M114" s="8"/>
      <c r="N114" s="8"/>
      <c r="O114" s="8"/>
      <c r="P114" s="8"/>
      <c r="Q114" s="8"/>
    </row>
    <row r="115" spans="1:17" ht="15" x14ac:dyDescent="0.25">
      <c r="A115" s="18"/>
      <c r="B115" s="48"/>
      <c r="C115" s="46" t="s">
        <v>186</v>
      </c>
      <c r="D115" s="122">
        <v>1</v>
      </c>
      <c r="E115" s="122">
        <v>80</v>
      </c>
      <c r="F115" s="31"/>
      <c r="G115" s="31"/>
      <c r="H115" s="62"/>
      <c r="I115" s="24"/>
      <c r="J115" s="59"/>
      <c r="K115" s="59"/>
      <c r="L115" s="8"/>
      <c r="M115" s="8"/>
      <c r="N115" s="8"/>
      <c r="O115" s="8"/>
      <c r="P115" s="8"/>
      <c r="Q115" s="8"/>
    </row>
    <row r="116" spans="1:17" ht="15" x14ac:dyDescent="0.25">
      <c r="A116" s="18"/>
      <c r="B116" s="48"/>
      <c r="C116" s="46" t="s">
        <v>187</v>
      </c>
      <c r="D116" s="59"/>
      <c r="E116" s="59"/>
      <c r="F116" s="59"/>
      <c r="G116" s="59"/>
      <c r="H116" s="62"/>
      <c r="I116" s="24"/>
      <c r="J116" s="59"/>
      <c r="K116" s="59"/>
      <c r="L116" s="8"/>
      <c r="M116" s="8"/>
      <c r="N116" s="8"/>
      <c r="O116" s="8"/>
      <c r="P116" s="8"/>
      <c r="Q116" s="8"/>
    </row>
    <row r="117" spans="1:17" ht="15" x14ac:dyDescent="0.25">
      <c r="A117" s="18"/>
      <c r="B117" s="48"/>
      <c r="C117" s="46" t="s">
        <v>188</v>
      </c>
      <c r="D117" s="122">
        <v>7</v>
      </c>
      <c r="E117" s="122">
        <v>935</v>
      </c>
      <c r="F117" s="59">
        <v>3</v>
      </c>
      <c r="G117" s="59">
        <v>115</v>
      </c>
      <c r="H117" s="62"/>
      <c r="I117" s="24"/>
      <c r="J117" s="59"/>
      <c r="K117" s="59"/>
      <c r="L117" s="8"/>
      <c r="M117" s="8"/>
      <c r="N117" s="8"/>
      <c r="O117" s="8"/>
      <c r="P117" s="8"/>
      <c r="Q117" s="8"/>
    </row>
    <row r="118" spans="1:17" ht="15" x14ac:dyDescent="0.25">
      <c r="A118" s="18"/>
      <c r="B118" s="48"/>
      <c r="C118" s="46" t="s">
        <v>189</v>
      </c>
      <c r="D118" s="122">
        <v>5</v>
      </c>
      <c r="E118" s="122">
        <v>980</v>
      </c>
      <c r="F118" s="59">
        <v>1</v>
      </c>
      <c r="G118" s="59">
        <v>90</v>
      </c>
      <c r="H118" s="62"/>
      <c r="I118" s="24"/>
      <c r="J118" s="59"/>
      <c r="K118" s="59"/>
      <c r="L118" s="8"/>
      <c r="M118" s="8"/>
      <c r="N118" s="8"/>
      <c r="O118" s="8"/>
      <c r="P118" s="8"/>
      <c r="Q118" s="8"/>
    </row>
    <row r="119" spans="1:17" ht="15" x14ac:dyDescent="0.25">
      <c r="A119" s="18"/>
      <c r="B119" s="48"/>
      <c r="C119" s="46" t="s">
        <v>190</v>
      </c>
      <c r="D119" s="122">
        <v>1</v>
      </c>
      <c r="E119" s="122">
        <v>20</v>
      </c>
      <c r="F119" s="59"/>
      <c r="G119" s="59"/>
      <c r="H119" s="62"/>
      <c r="I119" s="24"/>
      <c r="J119" s="59"/>
      <c r="K119" s="59"/>
      <c r="L119" s="8"/>
      <c r="M119" s="8"/>
      <c r="N119" s="8"/>
      <c r="O119" s="8"/>
      <c r="P119" s="8"/>
      <c r="Q119" s="8"/>
    </row>
    <row r="120" spans="1:17" ht="15" x14ac:dyDescent="0.25">
      <c r="A120" s="18"/>
      <c r="B120" s="48"/>
      <c r="C120" s="46" t="s">
        <v>191</v>
      </c>
      <c r="D120" s="59"/>
      <c r="E120" s="59"/>
      <c r="F120" s="59"/>
      <c r="G120" s="59"/>
      <c r="H120" s="62"/>
      <c r="I120" s="24"/>
      <c r="J120" s="59"/>
      <c r="K120" s="59"/>
      <c r="L120" s="8"/>
      <c r="M120" s="8"/>
      <c r="N120" s="8"/>
      <c r="O120" s="8"/>
      <c r="P120" s="8"/>
      <c r="Q120" s="8"/>
    </row>
    <row r="121" spans="1:17" ht="15" x14ac:dyDescent="0.25">
      <c r="A121" s="18"/>
      <c r="B121" s="48"/>
      <c r="C121" s="46" t="s">
        <v>192</v>
      </c>
      <c r="D121" s="59"/>
      <c r="E121" s="59"/>
      <c r="F121" s="59"/>
      <c r="G121" s="59"/>
      <c r="H121" s="62"/>
      <c r="I121" s="24"/>
      <c r="J121" s="59"/>
      <c r="K121" s="59"/>
      <c r="L121" s="8"/>
      <c r="M121" s="8"/>
      <c r="N121" s="8"/>
      <c r="O121" s="8"/>
      <c r="P121" s="8"/>
      <c r="Q121" s="8"/>
    </row>
    <row r="122" spans="1:17" ht="15" x14ac:dyDescent="0.25">
      <c r="A122" s="18"/>
      <c r="B122" s="48"/>
      <c r="C122" s="46" t="s">
        <v>193</v>
      </c>
      <c r="D122" s="122">
        <v>2</v>
      </c>
      <c r="E122" s="122">
        <v>23</v>
      </c>
      <c r="F122" s="59">
        <v>1</v>
      </c>
      <c r="G122" s="59">
        <v>8</v>
      </c>
      <c r="H122" s="62"/>
      <c r="I122" s="24"/>
      <c r="J122" s="59"/>
      <c r="K122" s="59"/>
      <c r="L122" s="8"/>
      <c r="M122" s="8"/>
      <c r="N122" s="8"/>
      <c r="O122" s="8"/>
      <c r="P122" s="8"/>
      <c r="Q122" s="8"/>
    </row>
    <row r="123" spans="1:17" ht="15" x14ac:dyDescent="0.25">
      <c r="A123" s="18"/>
      <c r="B123" s="48"/>
      <c r="C123" s="46" t="s">
        <v>194</v>
      </c>
      <c r="D123" s="122">
        <v>2</v>
      </c>
      <c r="E123" s="122">
        <v>60</v>
      </c>
      <c r="F123" s="59">
        <v>2</v>
      </c>
      <c r="G123" s="59">
        <v>60</v>
      </c>
      <c r="H123" s="62"/>
      <c r="I123" s="24"/>
      <c r="J123" s="59">
        <v>2</v>
      </c>
      <c r="K123" s="59">
        <v>60</v>
      </c>
      <c r="L123" s="8"/>
      <c r="M123" s="8"/>
      <c r="N123" s="8"/>
      <c r="O123" s="8"/>
      <c r="P123" s="8"/>
      <c r="Q123" s="8"/>
    </row>
    <row r="124" spans="1:17" ht="15" x14ac:dyDescent="0.25">
      <c r="A124" s="18"/>
      <c r="B124" s="48"/>
      <c r="C124" s="46" t="s">
        <v>195</v>
      </c>
      <c r="D124" s="122">
        <v>1</v>
      </c>
      <c r="E124" s="122">
        <v>186</v>
      </c>
      <c r="F124" s="59"/>
      <c r="G124" s="59"/>
      <c r="H124" s="62"/>
      <c r="I124" s="24"/>
      <c r="J124" s="59"/>
      <c r="K124" s="59"/>
      <c r="L124" s="8"/>
      <c r="M124" s="8"/>
      <c r="N124" s="8"/>
      <c r="O124" s="8"/>
      <c r="P124" s="8"/>
      <c r="Q124" s="8"/>
    </row>
    <row r="125" spans="1:17" ht="15" x14ac:dyDescent="0.25">
      <c r="A125" s="18"/>
      <c r="B125" s="48"/>
      <c r="C125" s="46" t="s">
        <v>196</v>
      </c>
      <c r="D125" s="59"/>
      <c r="E125" s="59"/>
      <c r="F125" s="59"/>
      <c r="G125" s="59"/>
      <c r="H125" s="62"/>
      <c r="I125" s="24"/>
      <c r="J125" s="59"/>
      <c r="K125" s="59"/>
      <c r="L125" s="8"/>
      <c r="M125" s="8"/>
      <c r="N125" s="8"/>
      <c r="O125" s="8"/>
      <c r="P125" s="8"/>
      <c r="Q125" s="8"/>
    </row>
    <row r="126" spans="1:17" ht="12.75" customHeight="1" x14ac:dyDescent="0.25">
      <c r="A126" s="18"/>
      <c r="B126" s="48"/>
      <c r="C126" s="46" t="s">
        <v>197</v>
      </c>
      <c r="D126" s="31"/>
      <c r="E126" s="31"/>
      <c r="F126" s="31"/>
      <c r="G126" s="31"/>
      <c r="H126" s="62"/>
      <c r="I126" s="24"/>
      <c r="J126" s="59"/>
      <c r="K126" s="59"/>
      <c r="L126" s="8"/>
      <c r="M126" s="8"/>
      <c r="N126" s="8"/>
      <c r="O126" s="8"/>
      <c r="P126" s="8"/>
      <c r="Q126" s="8"/>
    </row>
    <row r="127" spans="1:17" ht="12.75" customHeight="1" x14ac:dyDescent="0.25">
      <c r="A127" s="18"/>
      <c r="B127" s="48"/>
      <c r="C127" s="46" t="s">
        <v>198</v>
      </c>
      <c r="D127" s="31"/>
      <c r="E127" s="31"/>
      <c r="F127" s="31"/>
      <c r="G127" s="31"/>
      <c r="H127" s="62"/>
      <c r="I127" s="24"/>
      <c r="J127" s="59"/>
      <c r="K127" s="59"/>
      <c r="L127" s="8"/>
      <c r="M127" s="8"/>
      <c r="N127" s="8"/>
      <c r="O127" s="8"/>
      <c r="P127" s="8"/>
      <c r="Q127" s="8"/>
    </row>
    <row r="128" spans="1:17" ht="12.75" customHeight="1" x14ac:dyDescent="0.25">
      <c r="A128" s="18"/>
      <c r="B128" s="48"/>
      <c r="C128" s="46" t="s">
        <v>199</v>
      </c>
      <c r="D128" s="122">
        <v>2</v>
      </c>
      <c r="E128" s="122">
        <v>42</v>
      </c>
      <c r="F128" s="31"/>
      <c r="G128" s="31"/>
      <c r="H128" s="62"/>
      <c r="I128" s="24"/>
      <c r="J128" s="59"/>
      <c r="K128" s="59"/>
      <c r="L128" s="8"/>
      <c r="M128" s="8"/>
      <c r="N128" s="8"/>
      <c r="O128" s="8"/>
      <c r="P128" s="8"/>
      <c r="Q128" s="8"/>
    </row>
    <row r="129" spans="1:17" ht="12.75" customHeight="1" x14ac:dyDescent="0.25">
      <c r="A129" s="18"/>
      <c r="B129" s="48"/>
      <c r="C129" s="46" t="s">
        <v>200</v>
      </c>
      <c r="D129" s="31"/>
      <c r="E129" s="31"/>
      <c r="F129" s="31"/>
      <c r="G129" s="31"/>
      <c r="H129" s="62"/>
      <c r="I129" s="24"/>
      <c r="J129" s="59"/>
      <c r="K129" s="59"/>
      <c r="L129" s="8"/>
      <c r="M129" s="8"/>
      <c r="N129" s="8"/>
      <c r="O129" s="8"/>
      <c r="P129" s="8"/>
      <c r="Q129" s="8"/>
    </row>
    <row r="130" spans="1:17" ht="12.75" customHeight="1" x14ac:dyDescent="0.25">
      <c r="A130" s="18"/>
      <c r="B130" s="48"/>
      <c r="C130" s="46" t="s">
        <v>201</v>
      </c>
      <c r="D130" s="122">
        <v>2</v>
      </c>
      <c r="E130" s="122">
        <v>85</v>
      </c>
      <c r="F130" s="31">
        <v>2</v>
      </c>
      <c r="G130" s="31">
        <v>85</v>
      </c>
      <c r="H130" s="62"/>
      <c r="I130" s="24"/>
      <c r="J130" s="59">
        <v>2</v>
      </c>
      <c r="K130" s="59">
        <v>85</v>
      </c>
      <c r="L130" s="8"/>
      <c r="M130" s="8"/>
      <c r="N130" s="8"/>
      <c r="O130" s="8"/>
      <c r="P130" s="8"/>
      <c r="Q130" s="8"/>
    </row>
    <row r="131" spans="1:17" ht="12.75" customHeight="1" x14ac:dyDescent="0.25">
      <c r="A131" s="18"/>
      <c r="B131" s="48"/>
      <c r="C131" s="18" t="s">
        <v>427</v>
      </c>
      <c r="D131" s="31"/>
      <c r="E131" s="31"/>
      <c r="F131" s="31"/>
      <c r="G131" s="31"/>
      <c r="H131" s="62"/>
      <c r="I131" s="24"/>
      <c r="J131" s="59"/>
      <c r="K131" s="59"/>
      <c r="L131" s="8"/>
      <c r="M131" s="8"/>
      <c r="N131" s="8"/>
      <c r="O131" s="8"/>
      <c r="P131" s="8"/>
      <c r="Q131" s="8"/>
    </row>
    <row r="132" spans="1:17" ht="12.75" customHeight="1" x14ac:dyDescent="0.25">
      <c r="A132" s="18"/>
      <c r="B132" s="48"/>
      <c r="C132" s="18" t="s">
        <v>428</v>
      </c>
      <c r="D132" s="31"/>
      <c r="E132" s="31"/>
      <c r="F132" s="31"/>
      <c r="G132" s="31"/>
      <c r="H132" s="62"/>
      <c r="I132" s="24"/>
      <c r="J132" s="59"/>
      <c r="K132" s="59"/>
      <c r="L132" s="8"/>
      <c r="M132" s="8"/>
      <c r="N132" s="8"/>
      <c r="O132" s="8"/>
      <c r="P132" s="8"/>
      <c r="Q132" s="8"/>
    </row>
    <row r="133" spans="1:17" ht="12.75" customHeight="1" x14ac:dyDescent="0.25">
      <c r="A133" s="18"/>
      <c r="B133" s="48"/>
      <c r="C133" s="46" t="s">
        <v>202</v>
      </c>
      <c r="D133" s="31"/>
      <c r="E133" s="31"/>
      <c r="F133" s="31"/>
      <c r="G133" s="31"/>
      <c r="H133" s="62"/>
      <c r="I133" s="24"/>
      <c r="J133" s="59"/>
      <c r="K133" s="59"/>
      <c r="L133" s="8"/>
      <c r="M133" s="8"/>
      <c r="N133" s="8"/>
      <c r="O133" s="8"/>
      <c r="P133" s="8"/>
      <c r="Q133" s="8"/>
    </row>
    <row r="134" spans="1:17" ht="12.75" customHeight="1" x14ac:dyDescent="0.25">
      <c r="A134" s="18"/>
      <c r="B134" s="48"/>
      <c r="C134" s="46" t="s">
        <v>203</v>
      </c>
      <c r="D134" s="31"/>
      <c r="E134" s="31"/>
      <c r="F134" s="31"/>
      <c r="G134" s="31"/>
      <c r="H134" s="62"/>
      <c r="I134" s="24"/>
      <c r="J134" s="59"/>
      <c r="K134" s="59"/>
      <c r="L134" s="8"/>
      <c r="M134" s="8"/>
      <c r="N134" s="8"/>
      <c r="O134" s="8"/>
      <c r="P134" s="8"/>
      <c r="Q134" s="8"/>
    </row>
    <row r="135" spans="1:17" ht="12.75" customHeight="1" x14ac:dyDescent="0.25">
      <c r="A135" s="18"/>
      <c r="B135" s="48"/>
      <c r="C135" s="18" t="s">
        <v>429</v>
      </c>
      <c r="D135" s="31">
        <v>1</v>
      </c>
      <c r="E135" s="31">
        <v>15</v>
      </c>
      <c r="F135" s="31">
        <v>1</v>
      </c>
      <c r="G135" s="31">
        <v>15</v>
      </c>
      <c r="H135" s="62"/>
      <c r="I135" s="24"/>
      <c r="J135" s="59"/>
      <c r="K135" s="59"/>
      <c r="L135" s="8"/>
      <c r="M135" s="8"/>
      <c r="N135" s="8"/>
      <c r="O135" s="8"/>
      <c r="P135" s="8"/>
      <c r="Q135" s="8"/>
    </row>
    <row r="136" spans="1:17" ht="12.75" customHeight="1" x14ac:dyDescent="0.25">
      <c r="A136" s="18"/>
      <c r="B136" s="48"/>
      <c r="C136" s="18" t="s">
        <v>430</v>
      </c>
      <c r="D136" s="31"/>
      <c r="E136" s="31"/>
      <c r="F136" s="31"/>
      <c r="G136" s="31"/>
      <c r="H136" s="62"/>
      <c r="I136" s="24"/>
      <c r="J136" s="59"/>
      <c r="K136" s="59"/>
      <c r="L136" s="8"/>
      <c r="M136" s="8"/>
      <c r="N136" s="8"/>
      <c r="O136" s="8"/>
      <c r="P136" s="8"/>
      <c r="Q136" s="8"/>
    </row>
    <row r="137" spans="1:17" ht="12.75" customHeight="1" x14ac:dyDescent="0.25">
      <c r="A137" s="18"/>
      <c r="B137" s="48"/>
      <c r="C137" s="46" t="s">
        <v>204</v>
      </c>
      <c r="D137" s="123">
        <v>5</v>
      </c>
      <c r="E137" s="123">
        <v>200</v>
      </c>
      <c r="F137" s="70">
        <v>3</v>
      </c>
      <c r="G137" s="70">
        <v>138</v>
      </c>
      <c r="H137" s="62"/>
      <c r="I137" s="70"/>
      <c r="J137" s="60">
        <v>1</v>
      </c>
      <c r="K137" s="60">
        <v>15</v>
      </c>
      <c r="L137" s="8"/>
      <c r="M137" s="8"/>
      <c r="N137" s="8"/>
      <c r="O137" s="8"/>
      <c r="P137" s="8"/>
      <c r="Q137" s="8"/>
    </row>
    <row r="138" spans="1:17" ht="12.75" customHeight="1" x14ac:dyDescent="0.25">
      <c r="A138" s="18"/>
      <c r="B138" s="48"/>
      <c r="C138" s="46" t="s">
        <v>205</v>
      </c>
      <c r="D138" s="122">
        <v>1</v>
      </c>
      <c r="E138" s="122">
        <v>10</v>
      </c>
      <c r="F138" s="59">
        <v>1</v>
      </c>
      <c r="G138" s="31">
        <v>10</v>
      </c>
      <c r="H138" s="62"/>
      <c r="I138" s="24"/>
      <c r="J138" s="59">
        <v>1</v>
      </c>
      <c r="K138" s="59">
        <v>10</v>
      </c>
      <c r="L138" s="8"/>
      <c r="M138" s="8"/>
      <c r="N138" s="8"/>
      <c r="O138" s="8"/>
      <c r="P138" s="8"/>
      <c r="Q138" s="8"/>
    </row>
    <row r="139" spans="1:17" ht="12.75" customHeight="1" x14ac:dyDescent="0.25">
      <c r="A139" s="18"/>
      <c r="B139" s="48"/>
      <c r="C139" s="46" t="s">
        <v>206</v>
      </c>
      <c r="D139" s="122">
        <v>1</v>
      </c>
      <c r="E139" s="122">
        <v>100</v>
      </c>
      <c r="F139" s="59">
        <v>1</v>
      </c>
      <c r="G139" s="31">
        <v>100</v>
      </c>
      <c r="H139" s="62"/>
      <c r="I139" s="24"/>
      <c r="J139" s="59">
        <v>1</v>
      </c>
      <c r="K139" s="59">
        <v>100</v>
      </c>
      <c r="L139" s="8"/>
      <c r="M139" s="8"/>
      <c r="N139" s="8"/>
      <c r="O139" s="8"/>
      <c r="P139" s="8"/>
      <c r="Q139" s="8"/>
    </row>
    <row r="140" spans="1:17" ht="12.75" customHeight="1" x14ac:dyDescent="0.25">
      <c r="A140" s="18"/>
      <c r="B140" s="48"/>
      <c r="C140" s="46" t="s">
        <v>207</v>
      </c>
      <c r="D140" s="122">
        <v>1</v>
      </c>
      <c r="E140" s="122">
        <v>95</v>
      </c>
      <c r="F140" s="59">
        <v>1</v>
      </c>
      <c r="G140" s="31">
        <v>95</v>
      </c>
      <c r="H140" s="62"/>
      <c r="I140" s="24"/>
      <c r="J140" s="59"/>
      <c r="K140" s="59"/>
      <c r="L140" s="8"/>
      <c r="M140" s="8"/>
      <c r="N140" s="8"/>
      <c r="O140" s="8"/>
      <c r="P140" s="8"/>
      <c r="Q140" s="8"/>
    </row>
    <row r="141" spans="1:17" ht="12.75" customHeight="1" x14ac:dyDescent="0.25">
      <c r="A141" s="18"/>
      <c r="B141" s="48"/>
      <c r="C141" s="46" t="s">
        <v>208</v>
      </c>
      <c r="D141" s="122">
        <v>2</v>
      </c>
      <c r="E141" s="122">
        <v>240</v>
      </c>
      <c r="F141" s="122">
        <v>2</v>
      </c>
      <c r="G141" s="122">
        <v>240</v>
      </c>
      <c r="H141" s="62"/>
      <c r="I141" s="24"/>
      <c r="J141" s="59">
        <v>1</v>
      </c>
      <c r="K141" s="59">
        <v>200</v>
      </c>
      <c r="L141" s="8"/>
      <c r="M141" s="8"/>
      <c r="N141" s="8"/>
      <c r="O141" s="8"/>
      <c r="P141" s="8"/>
      <c r="Q141" s="8"/>
    </row>
    <row r="142" spans="1:17" ht="12.75" customHeight="1" x14ac:dyDescent="0.25">
      <c r="A142" s="18"/>
      <c r="B142" s="48"/>
      <c r="C142" s="46" t="s">
        <v>209</v>
      </c>
      <c r="D142" s="122">
        <v>1</v>
      </c>
      <c r="E142" s="122">
        <v>20</v>
      </c>
      <c r="F142" s="59">
        <v>1</v>
      </c>
      <c r="G142" s="31">
        <v>20</v>
      </c>
      <c r="H142" s="62"/>
      <c r="I142" s="24"/>
      <c r="J142" s="59"/>
      <c r="K142" s="59"/>
      <c r="L142" s="8"/>
      <c r="M142" s="8"/>
      <c r="N142" s="8"/>
      <c r="O142" s="8"/>
      <c r="P142" s="8"/>
      <c r="Q142" s="8"/>
    </row>
    <row r="143" spans="1:17" ht="12.75" customHeight="1" x14ac:dyDescent="0.25">
      <c r="A143" s="18"/>
      <c r="B143" s="48"/>
      <c r="C143" s="46" t="s">
        <v>211</v>
      </c>
      <c r="D143" s="122">
        <v>5</v>
      </c>
      <c r="E143" s="122">
        <v>392</v>
      </c>
      <c r="F143" s="122">
        <v>2</v>
      </c>
      <c r="G143" s="122">
        <v>275</v>
      </c>
      <c r="H143" s="62"/>
      <c r="I143" s="24"/>
      <c r="J143" s="59">
        <v>1</v>
      </c>
      <c r="K143" s="59">
        <v>15</v>
      </c>
      <c r="L143" s="8"/>
      <c r="M143" s="8"/>
      <c r="N143" s="8"/>
      <c r="O143" s="8"/>
      <c r="P143" s="8"/>
      <c r="Q143" s="8"/>
    </row>
    <row r="144" spans="1:17" ht="12.75" customHeight="1" x14ac:dyDescent="0.25">
      <c r="A144" s="18"/>
      <c r="B144" s="48"/>
      <c r="C144" s="51" t="s">
        <v>212</v>
      </c>
      <c r="D144" s="59"/>
      <c r="E144" s="59"/>
      <c r="F144" s="59"/>
      <c r="G144" s="31"/>
      <c r="H144" s="62"/>
      <c r="I144" s="24"/>
      <c r="J144" s="59"/>
      <c r="K144" s="59"/>
      <c r="L144" s="8"/>
      <c r="M144" s="8"/>
      <c r="N144" s="8"/>
      <c r="O144" s="8"/>
      <c r="P144" s="8"/>
      <c r="Q144" s="8"/>
    </row>
    <row r="145" spans="1:17" ht="12.75" customHeight="1" x14ac:dyDescent="0.25">
      <c r="A145" s="18"/>
      <c r="B145" s="48"/>
      <c r="C145" s="52" t="s">
        <v>213</v>
      </c>
      <c r="D145" s="122">
        <v>1</v>
      </c>
      <c r="E145" s="122">
        <v>40</v>
      </c>
      <c r="F145" s="59">
        <v>1</v>
      </c>
      <c r="G145" s="31">
        <v>40</v>
      </c>
      <c r="H145" s="62"/>
      <c r="I145" s="24"/>
      <c r="J145" s="59"/>
      <c r="K145" s="59"/>
      <c r="L145" s="8"/>
      <c r="M145" s="8"/>
      <c r="N145" s="8"/>
      <c r="O145" s="8"/>
      <c r="P145" s="8"/>
      <c r="Q145" s="8"/>
    </row>
    <row r="146" spans="1:17" ht="12.75" customHeight="1" x14ac:dyDescent="0.25">
      <c r="A146" s="18"/>
      <c r="B146" s="48"/>
      <c r="C146" s="46" t="s">
        <v>214</v>
      </c>
      <c r="D146" s="122">
        <v>3</v>
      </c>
      <c r="E146" s="122">
        <v>150</v>
      </c>
      <c r="F146" s="59">
        <v>1</v>
      </c>
      <c r="G146" s="31">
        <v>10</v>
      </c>
      <c r="H146" s="62"/>
      <c r="I146" s="24"/>
      <c r="J146" s="59">
        <v>1</v>
      </c>
      <c r="K146" s="59">
        <v>10</v>
      </c>
      <c r="L146" s="8"/>
      <c r="M146" s="8"/>
      <c r="N146" s="8"/>
      <c r="O146" s="8"/>
      <c r="P146" s="8"/>
      <c r="Q146" s="8"/>
    </row>
    <row r="147" spans="1:17" ht="12.75" customHeight="1" x14ac:dyDescent="0.25">
      <c r="A147" s="18"/>
      <c r="B147" s="48"/>
      <c r="C147" s="46" t="s">
        <v>215</v>
      </c>
      <c r="D147" s="59"/>
      <c r="E147" s="59"/>
      <c r="F147" s="59"/>
      <c r="G147" s="31"/>
      <c r="H147" s="62"/>
      <c r="I147" s="24"/>
      <c r="J147" s="59"/>
      <c r="K147" s="59"/>
      <c r="L147" s="8"/>
      <c r="M147" s="8"/>
      <c r="N147" s="8"/>
      <c r="O147" s="8"/>
      <c r="P147" s="8"/>
      <c r="Q147" s="8"/>
    </row>
    <row r="148" spans="1:17" ht="12.75" customHeight="1" x14ac:dyDescent="0.25">
      <c r="A148" s="18"/>
      <c r="B148" s="48"/>
      <c r="C148" s="46" t="s">
        <v>216</v>
      </c>
      <c r="D148" s="123">
        <v>1</v>
      </c>
      <c r="E148" s="123">
        <v>40</v>
      </c>
      <c r="F148" s="123">
        <v>1</v>
      </c>
      <c r="G148" s="123">
        <v>40</v>
      </c>
      <c r="H148" s="62"/>
      <c r="I148" s="70"/>
      <c r="J148" s="60"/>
      <c r="K148" s="60"/>
      <c r="L148" s="8"/>
      <c r="M148" s="8"/>
      <c r="N148" s="8"/>
      <c r="O148" s="8"/>
      <c r="P148" s="8"/>
      <c r="Q148" s="8"/>
    </row>
    <row r="149" spans="1:17" ht="12.75" customHeight="1" x14ac:dyDescent="0.25">
      <c r="A149" s="18"/>
      <c r="B149" s="48"/>
      <c r="C149" s="46" t="s">
        <v>217</v>
      </c>
      <c r="D149" s="59"/>
      <c r="E149" s="59"/>
      <c r="F149" s="59"/>
      <c r="G149" s="31"/>
      <c r="H149" s="62"/>
      <c r="I149" s="24"/>
      <c r="J149" s="59"/>
      <c r="K149" s="59"/>
      <c r="L149" s="8"/>
      <c r="M149" s="8"/>
      <c r="N149" s="8"/>
      <c r="O149" s="8"/>
      <c r="P149" s="8"/>
      <c r="Q149" s="8"/>
    </row>
    <row r="150" spans="1:17" ht="12.75" customHeight="1" x14ac:dyDescent="0.25">
      <c r="A150" s="18"/>
      <c r="B150" s="48"/>
      <c r="C150" s="46" t="s">
        <v>218</v>
      </c>
      <c r="D150" s="31"/>
      <c r="E150" s="31"/>
      <c r="F150" s="31"/>
      <c r="G150" s="31"/>
      <c r="H150" s="62">
        <v>0</v>
      </c>
      <c r="I150" s="24"/>
      <c r="J150" s="59"/>
      <c r="K150" s="59"/>
      <c r="L150" s="8"/>
      <c r="M150" s="8"/>
      <c r="N150" s="8"/>
      <c r="O150" s="8"/>
      <c r="P150" s="8"/>
      <c r="Q150" s="8"/>
    </row>
    <row r="151" spans="1:17" ht="18.75" customHeight="1" x14ac:dyDescent="0.2">
      <c r="A151" s="18"/>
      <c r="B151" s="48"/>
      <c r="C151" s="19" t="s">
        <v>30</v>
      </c>
      <c r="D151" s="31">
        <f t="shared" ref="D151:Q151" si="2">SUM(D104:D150)</f>
        <v>99</v>
      </c>
      <c r="E151" s="31">
        <f t="shared" si="2"/>
        <v>9010</v>
      </c>
      <c r="F151" s="31">
        <f t="shared" si="2"/>
        <v>52</v>
      </c>
      <c r="G151" s="31">
        <f t="shared" si="2"/>
        <v>3798</v>
      </c>
      <c r="H151" s="31">
        <f t="shared" si="2"/>
        <v>0</v>
      </c>
      <c r="I151" s="31">
        <f t="shared" si="2"/>
        <v>0</v>
      </c>
      <c r="J151" s="59">
        <f t="shared" si="2"/>
        <v>17</v>
      </c>
      <c r="K151" s="59">
        <f t="shared" si="2"/>
        <v>649</v>
      </c>
      <c r="L151" s="31">
        <f t="shared" si="2"/>
        <v>0</v>
      </c>
      <c r="M151" s="31">
        <f t="shared" si="2"/>
        <v>0</v>
      </c>
      <c r="N151" s="31">
        <f t="shared" si="2"/>
        <v>0</v>
      </c>
      <c r="O151" s="31">
        <f t="shared" si="2"/>
        <v>0</v>
      </c>
      <c r="P151" s="31">
        <f t="shared" si="2"/>
        <v>0</v>
      </c>
      <c r="Q151" s="31">
        <f t="shared" si="2"/>
        <v>0</v>
      </c>
    </row>
    <row r="152" spans="1:17" ht="15" x14ac:dyDescent="0.25">
      <c r="A152" s="18"/>
      <c r="B152" s="18"/>
      <c r="C152" s="92" t="s">
        <v>246</v>
      </c>
      <c r="D152" s="31"/>
      <c r="E152" s="31"/>
      <c r="F152" s="31"/>
      <c r="G152" s="31"/>
      <c r="H152" s="62"/>
      <c r="I152" s="24"/>
      <c r="J152" s="59"/>
      <c r="K152" s="59"/>
      <c r="L152" s="8"/>
      <c r="M152" s="8"/>
      <c r="N152" s="8"/>
      <c r="O152" s="8"/>
      <c r="P152" s="8"/>
      <c r="Q152" s="8"/>
    </row>
    <row r="153" spans="1:17" ht="12.75" customHeight="1" x14ac:dyDescent="0.25">
      <c r="A153" s="18"/>
      <c r="B153" s="18"/>
      <c r="C153" s="18" t="s">
        <v>220</v>
      </c>
      <c r="D153" s="122">
        <v>7</v>
      </c>
      <c r="E153" s="122">
        <v>365</v>
      </c>
      <c r="F153" s="122">
        <v>5</v>
      </c>
      <c r="G153" s="122">
        <v>185</v>
      </c>
      <c r="H153" s="62"/>
      <c r="I153" s="24"/>
      <c r="J153" s="59">
        <v>1</v>
      </c>
      <c r="K153" s="59">
        <v>40</v>
      </c>
      <c r="L153" s="8"/>
      <c r="M153" s="8"/>
      <c r="N153" s="8"/>
      <c r="O153" s="8"/>
      <c r="P153" s="8"/>
      <c r="Q153" s="8"/>
    </row>
    <row r="154" spans="1:17" ht="12.75" customHeight="1" x14ac:dyDescent="0.25">
      <c r="A154" s="18"/>
      <c r="B154" s="18"/>
      <c r="C154" s="18" t="s">
        <v>221</v>
      </c>
      <c r="D154" s="122">
        <v>4</v>
      </c>
      <c r="E154" s="122">
        <v>307</v>
      </c>
      <c r="F154" s="122">
        <v>1</v>
      </c>
      <c r="G154" s="122">
        <v>100</v>
      </c>
      <c r="H154" s="62"/>
      <c r="I154" s="24"/>
      <c r="J154" s="59">
        <v>1</v>
      </c>
      <c r="K154" s="59">
        <v>27.8</v>
      </c>
      <c r="L154" s="8"/>
      <c r="M154" s="8"/>
      <c r="N154" s="8"/>
      <c r="O154" s="8"/>
      <c r="P154" s="8"/>
      <c r="Q154" s="8"/>
    </row>
    <row r="155" spans="1:17" ht="12.75" customHeight="1" x14ac:dyDescent="0.25">
      <c r="A155" s="18"/>
      <c r="B155" s="18"/>
      <c r="C155" s="18" t="s">
        <v>340</v>
      </c>
      <c r="D155" s="122">
        <v>1</v>
      </c>
      <c r="E155" s="122">
        <v>60</v>
      </c>
      <c r="F155" s="31"/>
      <c r="G155" s="31"/>
      <c r="H155" s="62"/>
      <c r="I155" s="24"/>
      <c r="J155" s="59"/>
      <c r="K155" s="59"/>
      <c r="L155" s="8"/>
      <c r="M155" s="8"/>
      <c r="N155" s="8"/>
      <c r="O155" s="8"/>
      <c r="P155" s="8"/>
      <c r="Q155" s="8"/>
    </row>
    <row r="156" spans="1:17" ht="12.75" customHeight="1" x14ac:dyDescent="0.25">
      <c r="A156" s="18"/>
      <c r="B156" s="18"/>
      <c r="C156" s="18" t="s">
        <v>222</v>
      </c>
      <c r="D156" s="31"/>
      <c r="E156" s="31"/>
      <c r="F156" s="31"/>
      <c r="G156" s="31"/>
      <c r="H156" s="62"/>
      <c r="I156" s="24"/>
      <c r="J156" s="59"/>
      <c r="K156" s="59"/>
      <c r="L156" s="8"/>
      <c r="M156" s="8"/>
      <c r="N156" s="8"/>
      <c r="O156" s="8"/>
      <c r="P156" s="8"/>
      <c r="Q156" s="8"/>
    </row>
    <row r="157" spans="1:17" ht="12.75" customHeight="1" x14ac:dyDescent="0.25">
      <c r="A157" s="18"/>
      <c r="B157" s="18"/>
      <c r="C157" s="18" t="s">
        <v>223</v>
      </c>
      <c r="D157" s="31"/>
      <c r="E157" s="31"/>
      <c r="F157" s="31"/>
      <c r="G157" s="31"/>
      <c r="H157" s="62"/>
      <c r="I157" s="24"/>
      <c r="J157" s="59"/>
      <c r="K157" s="59"/>
      <c r="L157" s="8"/>
      <c r="M157" s="8"/>
      <c r="N157" s="8"/>
      <c r="O157" s="8"/>
      <c r="P157" s="8"/>
      <c r="Q157" s="8"/>
    </row>
    <row r="158" spans="1:17" ht="12.75" customHeight="1" x14ac:dyDescent="0.25">
      <c r="A158" s="18"/>
      <c r="B158" s="18"/>
      <c r="C158" s="18" t="s">
        <v>224</v>
      </c>
      <c r="D158" s="122">
        <v>1</v>
      </c>
      <c r="E158" s="122">
        <v>35</v>
      </c>
      <c r="F158" s="31">
        <v>1</v>
      </c>
      <c r="G158" s="31">
        <v>35</v>
      </c>
      <c r="H158" s="62"/>
      <c r="I158" s="24"/>
      <c r="J158" s="59"/>
      <c r="K158" s="59"/>
      <c r="L158" s="8"/>
      <c r="M158" s="8"/>
      <c r="N158" s="8"/>
      <c r="O158" s="8"/>
      <c r="P158" s="8"/>
      <c r="Q158" s="8"/>
    </row>
    <row r="159" spans="1:17" ht="12.75" customHeight="1" x14ac:dyDescent="0.25">
      <c r="A159" s="18"/>
      <c r="B159" s="18"/>
      <c r="C159" s="18" t="s">
        <v>225</v>
      </c>
      <c r="D159" s="123">
        <v>1</v>
      </c>
      <c r="E159" s="123">
        <v>10</v>
      </c>
      <c r="F159" s="70">
        <v>1</v>
      </c>
      <c r="G159" s="70">
        <v>10</v>
      </c>
      <c r="H159" s="62"/>
      <c r="I159" s="70"/>
      <c r="J159" s="60"/>
      <c r="K159" s="60"/>
      <c r="L159" s="8"/>
      <c r="M159" s="8"/>
      <c r="N159" s="8"/>
      <c r="O159" s="8"/>
      <c r="P159" s="8"/>
      <c r="Q159" s="8"/>
    </row>
    <row r="160" spans="1:17" ht="12.75" customHeight="1" x14ac:dyDescent="0.25">
      <c r="A160" s="18"/>
      <c r="B160" s="18"/>
      <c r="C160" s="18" t="s">
        <v>226</v>
      </c>
      <c r="D160" s="31"/>
      <c r="E160" s="31"/>
      <c r="F160" s="31"/>
      <c r="G160" s="31"/>
      <c r="H160" s="62"/>
      <c r="I160" s="24"/>
      <c r="J160" s="59"/>
      <c r="K160" s="59"/>
      <c r="L160" s="8"/>
      <c r="M160" s="8"/>
      <c r="N160" s="8"/>
      <c r="O160" s="8"/>
      <c r="P160" s="8"/>
      <c r="Q160" s="8"/>
    </row>
    <row r="161" spans="1:17" ht="12.75" customHeight="1" x14ac:dyDescent="0.25">
      <c r="A161" s="18"/>
      <c r="B161" s="18"/>
      <c r="C161" s="18" t="s">
        <v>227</v>
      </c>
      <c r="D161" s="31"/>
      <c r="E161" s="31"/>
      <c r="F161" s="31"/>
      <c r="G161" s="31"/>
      <c r="H161" s="62"/>
      <c r="I161" s="24"/>
      <c r="J161" s="59"/>
      <c r="K161" s="59"/>
      <c r="L161" s="8"/>
      <c r="M161" s="8"/>
      <c r="N161" s="8"/>
      <c r="O161" s="8"/>
      <c r="P161" s="8"/>
      <c r="Q161" s="8"/>
    </row>
    <row r="162" spans="1:17" ht="12.75" customHeight="1" x14ac:dyDescent="0.25">
      <c r="A162" s="18"/>
      <c r="B162" s="18"/>
      <c r="C162" s="18" t="s">
        <v>228</v>
      </c>
      <c r="D162" s="59"/>
      <c r="E162" s="59"/>
      <c r="F162" s="59"/>
      <c r="G162" s="59"/>
      <c r="H162" s="62"/>
      <c r="I162" s="24"/>
      <c r="J162" s="59"/>
      <c r="K162" s="59"/>
      <c r="L162" s="8"/>
      <c r="M162" s="8"/>
      <c r="N162" s="8"/>
      <c r="O162" s="8"/>
      <c r="P162" s="8"/>
      <c r="Q162" s="8"/>
    </row>
    <row r="163" spans="1:17" ht="12.75" customHeight="1" x14ac:dyDescent="0.25">
      <c r="A163" s="18"/>
      <c r="B163" s="18"/>
      <c r="C163" s="18" t="s">
        <v>229</v>
      </c>
      <c r="D163" s="59"/>
      <c r="E163" s="59"/>
      <c r="F163" s="59"/>
      <c r="G163" s="59"/>
      <c r="H163" s="62"/>
      <c r="I163" s="24"/>
      <c r="J163" s="59"/>
      <c r="K163" s="59"/>
      <c r="L163" s="8"/>
      <c r="M163" s="8"/>
      <c r="N163" s="8"/>
      <c r="O163" s="8"/>
      <c r="P163" s="8"/>
      <c r="Q163" s="8"/>
    </row>
    <row r="164" spans="1:17" ht="12.75" customHeight="1" x14ac:dyDescent="0.25">
      <c r="A164" s="18"/>
      <c r="B164" s="18"/>
      <c r="C164" s="18" t="s">
        <v>230</v>
      </c>
      <c r="D164" s="59"/>
      <c r="E164" s="59"/>
      <c r="F164" s="59"/>
      <c r="G164" s="59"/>
      <c r="H164" s="62"/>
      <c r="I164" s="24"/>
      <c r="J164" s="59"/>
      <c r="K164" s="59"/>
      <c r="L164" s="8"/>
      <c r="M164" s="8"/>
      <c r="N164" s="8"/>
      <c r="O164" s="8"/>
      <c r="P164" s="8"/>
      <c r="Q164" s="8"/>
    </row>
    <row r="165" spans="1:17" ht="12.75" customHeight="1" x14ac:dyDescent="0.25">
      <c r="A165" s="18"/>
      <c r="B165" s="18"/>
      <c r="C165" s="18" t="s">
        <v>231</v>
      </c>
      <c r="D165" s="59"/>
      <c r="E165" s="59"/>
      <c r="F165" s="59"/>
      <c r="G165" s="59"/>
      <c r="H165" s="62"/>
      <c r="I165" s="24"/>
      <c r="J165" s="59"/>
      <c r="K165" s="59"/>
      <c r="L165" s="8"/>
      <c r="M165" s="8"/>
      <c r="N165" s="8"/>
      <c r="O165" s="8"/>
      <c r="P165" s="8"/>
      <c r="Q165" s="8"/>
    </row>
    <row r="166" spans="1:17" ht="12.75" customHeight="1" x14ac:dyDescent="0.25">
      <c r="A166" s="18"/>
      <c r="B166" s="18"/>
      <c r="C166" s="18" t="s">
        <v>341</v>
      </c>
      <c r="D166" s="59"/>
      <c r="E166" s="59"/>
      <c r="F166" s="59"/>
      <c r="G166" s="59"/>
      <c r="H166" s="62"/>
      <c r="I166" s="24"/>
      <c r="J166" s="59"/>
      <c r="K166" s="59"/>
      <c r="L166" s="8"/>
      <c r="M166" s="8"/>
      <c r="N166" s="8"/>
      <c r="O166" s="8"/>
      <c r="P166" s="8"/>
      <c r="Q166" s="8"/>
    </row>
    <row r="167" spans="1:17" ht="12.75" customHeight="1" x14ac:dyDescent="0.25">
      <c r="A167" s="18"/>
      <c r="B167" s="18"/>
      <c r="C167" s="18" t="s">
        <v>232</v>
      </c>
      <c r="D167" s="122">
        <v>8</v>
      </c>
      <c r="E167" s="122">
        <v>291</v>
      </c>
      <c r="F167" s="59">
        <v>4</v>
      </c>
      <c r="G167" s="59">
        <v>40</v>
      </c>
      <c r="H167" s="62"/>
      <c r="I167" s="24"/>
      <c r="J167" s="59">
        <v>2</v>
      </c>
      <c r="K167" s="59">
        <v>18</v>
      </c>
      <c r="L167" s="8"/>
      <c r="M167" s="8"/>
      <c r="N167" s="8"/>
      <c r="O167" s="8"/>
      <c r="P167" s="8"/>
      <c r="Q167" s="8"/>
    </row>
    <row r="168" spans="1:17" ht="12.75" customHeight="1" x14ac:dyDescent="0.25">
      <c r="A168" s="18"/>
      <c r="B168" s="18"/>
      <c r="C168" s="18" t="s">
        <v>233</v>
      </c>
      <c r="D168" s="122">
        <v>3</v>
      </c>
      <c r="E168" s="122">
        <v>45</v>
      </c>
      <c r="F168" s="122">
        <v>2</v>
      </c>
      <c r="G168" s="122">
        <v>30</v>
      </c>
      <c r="H168" s="62"/>
      <c r="I168" s="24"/>
      <c r="J168" s="59"/>
      <c r="K168" s="59"/>
      <c r="L168" s="8"/>
      <c r="M168" s="8"/>
      <c r="N168" s="8"/>
      <c r="O168" s="8"/>
      <c r="P168" s="8"/>
      <c r="Q168" s="8"/>
    </row>
    <row r="169" spans="1:17" ht="12.75" customHeight="1" x14ac:dyDescent="0.25">
      <c r="A169" s="18"/>
      <c r="B169" s="18"/>
      <c r="C169" s="18" t="s">
        <v>234</v>
      </c>
      <c r="D169" s="59"/>
      <c r="E169" s="59"/>
      <c r="F169" s="59"/>
      <c r="G169" s="59"/>
      <c r="H169" s="62"/>
      <c r="I169" s="24"/>
      <c r="J169" s="59"/>
      <c r="K169" s="59"/>
      <c r="L169" s="8"/>
      <c r="M169" s="8"/>
      <c r="N169" s="8"/>
      <c r="O169" s="8"/>
      <c r="P169" s="8"/>
      <c r="Q169" s="8"/>
    </row>
    <row r="170" spans="1:17" ht="12.75" customHeight="1" x14ac:dyDescent="0.25">
      <c r="A170" s="18"/>
      <c r="B170" s="18"/>
      <c r="C170" s="18" t="s">
        <v>235</v>
      </c>
      <c r="D170" s="59"/>
      <c r="E170" s="59"/>
      <c r="F170" s="59"/>
      <c r="G170" s="59"/>
      <c r="H170" s="62"/>
      <c r="I170" s="24"/>
      <c r="J170" s="59"/>
      <c r="K170" s="59"/>
      <c r="L170" s="8"/>
      <c r="M170" s="8"/>
      <c r="N170" s="8"/>
      <c r="O170" s="8"/>
      <c r="P170" s="8"/>
      <c r="Q170" s="8"/>
    </row>
    <row r="171" spans="1:17" ht="12.75" customHeight="1" x14ac:dyDescent="0.25">
      <c r="A171" s="18"/>
      <c r="B171" s="18"/>
      <c r="C171" s="18" t="s">
        <v>236</v>
      </c>
      <c r="D171" s="123">
        <v>2</v>
      </c>
      <c r="E171" s="123">
        <v>38</v>
      </c>
      <c r="F171" s="60">
        <v>1</v>
      </c>
      <c r="G171" s="60">
        <v>8</v>
      </c>
      <c r="H171" s="62"/>
      <c r="I171" s="70"/>
      <c r="J171" s="60">
        <v>1</v>
      </c>
      <c r="K171" s="60">
        <v>8</v>
      </c>
      <c r="L171" s="8"/>
      <c r="M171" s="8"/>
      <c r="N171" s="8"/>
      <c r="O171" s="8"/>
      <c r="P171" s="8"/>
      <c r="Q171" s="8"/>
    </row>
    <row r="172" spans="1:17" ht="12.75" customHeight="1" x14ac:dyDescent="0.25">
      <c r="A172" s="18"/>
      <c r="B172" s="18"/>
      <c r="C172" s="18" t="s">
        <v>237</v>
      </c>
      <c r="D172" s="122">
        <v>2</v>
      </c>
      <c r="E172" s="122">
        <v>108</v>
      </c>
      <c r="F172" s="59">
        <v>2</v>
      </c>
      <c r="G172" s="59">
        <v>13</v>
      </c>
      <c r="H172" s="62"/>
      <c r="I172" s="70"/>
      <c r="J172" s="59"/>
      <c r="K172" s="59"/>
      <c r="L172" s="8"/>
      <c r="M172" s="8"/>
      <c r="N172" s="8"/>
      <c r="O172" s="8"/>
      <c r="P172" s="8"/>
      <c r="Q172" s="8"/>
    </row>
    <row r="173" spans="1:17" ht="12.75" customHeight="1" x14ac:dyDescent="0.25">
      <c r="A173" s="18"/>
      <c r="B173" s="18"/>
      <c r="C173" s="18" t="s">
        <v>238</v>
      </c>
      <c r="D173" s="59">
        <v>1</v>
      </c>
      <c r="E173" s="59">
        <v>15</v>
      </c>
      <c r="F173" s="59">
        <v>1</v>
      </c>
      <c r="G173" s="59">
        <v>15</v>
      </c>
      <c r="H173" s="62"/>
      <c r="I173" s="70"/>
      <c r="J173" s="59">
        <v>1</v>
      </c>
      <c r="K173" s="59">
        <v>15</v>
      </c>
      <c r="L173" s="8"/>
      <c r="M173" s="8"/>
      <c r="N173" s="8"/>
      <c r="O173" s="8"/>
      <c r="P173" s="8"/>
      <c r="Q173" s="8"/>
    </row>
    <row r="174" spans="1:17" ht="12.75" customHeight="1" x14ac:dyDescent="0.25">
      <c r="A174" s="18"/>
      <c r="B174" s="18"/>
      <c r="C174" s="18" t="s">
        <v>342</v>
      </c>
      <c r="D174" s="59"/>
      <c r="E174" s="59"/>
      <c r="F174" s="59"/>
      <c r="G174" s="59"/>
      <c r="H174" s="62"/>
      <c r="I174" s="70"/>
      <c r="J174" s="59"/>
      <c r="K174" s="59"/>
      <c r="L174" s="8"/>
      <c r="M174" s="8"/>
      <c r="N174" s="8"/>
      <c r="O174" s="8"/>
      <c r="P174" s="8"/>
      <c r="Q174" s="8"/>
    </row>
    <row r="175" spans="1:17" ht="12.75" customHeight="1" x14ac:dyDescent="0.25">
      <c r="A175" s="18"/>
      <c r="B175" s="18"/>
      <c r="C175" s="18" t="s">
        <v>239</v>
      </c>
      <c r="D175" s="59"/>
      <c r="E175" s="59"/>
      <c r="F175" s="59"/>
      <c r="G175" s="59"/>
      <c r="H175" s="62"/>
      <c r="I175" s="70"/>
      <c r="J175" s="59"/>
      <c r="K175" s="59"/>
      <c r="L175" s="8"/>
      <c r="M175" s="8"/>
      <c r="N175" s="8"/>
      <c r="O175" s="8"/>
      <c r="P175" s="8"/>
      <c r="Q175" s="8"/>
    </row>
    <row r="176" spans="1:17" ht="12.75" customHeight="1" x14ac:dyDescent="0.25">
      <c r="A176" s="18"/>
      <c r="B176" s="18"/>
      <c r="C176" s="18" t="s">
        <v>343</v>
      </c>
      <c r="D176" s="122">
        <v>5</v>
      </c>
      <c r="E176" s="122">
        <v>90</v>
      </c>
      <c r="F176" s="59">
        <v>3</v>
      </c>
      <c r="G176" s="59">
        <v>55</v>
      </c>
      <c r="H176" s="62"/>
      <c r="I176" s="70"/>
      <c r="J176" s="59">
        <v>1</v>
      </c>
      <c r="K176" s="59">
        <v>10</v>
      </c>
      <c r="L176" s="8"/>
      <c r="M176" s="8"/>
      <c r="N176" s="8"/>
      <c r="O176" s="8"/>
      <c r="P176" s="8"/>
      <c r="Q176" s="8"/>
    </row>
    <row r="177" spans="1:17" ht="12.75" customHeight="1" x14ac:dyDescent="0.25">
      <c r="A177" s="18"/>
      <c r="B177" s="18"/>
      <c r="C177" s="18" t="s">
        <v>240</v>
      </c>
      <c r="D177" s="59"/>
      <c r="E177" s="59"/>
      <c r="F177" s="59"/>
      <c r="G177" s="59"/>
      <c r="H177" s="62"/>
      <c r="I177" s="70"/>
      <c r="J177" s="59"/>
      <c r="K177" s="59"/>
      <c r="L177" s="8"/>
      <c r="M177" s="8"/>
      <c r="N177" s="8"/>
      <c r="O177" s="8"/>
      <c r="P177" s="8"/>
      <c r="Q177" s="8"/>
    </row>
    <row r="178" spans="1:17" ht="12.75" customHeight="1" x14ac:dyDescent="0.25">
      <c r="A178" s="18"/>
      <c r="B178" s="18"/>
      <c r="C178" s="18" t="s">
        <v>241</v>
      </c>
      <c r="D178" s="31"/>
      <c r="E178" s="31"/>
      <c r="F178" s="31"/>
      <c r="G178" s="31"/>
      <c r="H178" s="62"/>
      <c r="I178" s="70"/>
      <c r="J178" s="59"/>
      <c r="K178" s="59"/>
      <c r="L178" s="8"/>
      <c r="M178" s="8"/>
      <c r="N178" s="8"/>
      <c r="O178" s="8"/>
      <c r="P178" s="8"/>
      <c r="Q178" s="8"/>
    </row>
    <row r="179" spans="1:17" ht="12.75" customHeight="1" x14ac:dyDescent="0.25">
      <c r="A179" s="18"/>
      <c r="B179" s="18"/>
      <c r="C179" s="18" t="s">
        <v>242</v>
      </c>
      <c r="D179" s="122">
        <v>1</v>
      </c>
      <c r="E179" s="122">
        <v>100</v>
      </c>
      <c r="F179" s="31">
        <v>1</v>
      </c>
      <c r="G179" s="31">
        <v>100</v>
      </c>
      <c r="H179" s="62"/>
      <c r="I179" s="70"/>
      <c r="J179" s="59"/>
      <c r="K179" s="59"/>
      <c r="L179" s="8"/>
      <c r="M179" s="8"/>
      <c r="N179" s="8"/>
      <c r="O179" s="8"/>
      <c r="P179" s="8"/>
      <c r="Q179" s="8"/>
    </row>
    <row r="180" spans="1:17" ht="12.75" customHeight="1" x14ac:dyDescent="0.25">
      <c r="A180" s="18"/>
      <c r="B180" s="18"/>
      <c r="C180" s="18" t="s">
        <v>243</v>
      </c>
      <c r="D180" s="31"/>
      <c r="E180" s="31"/>
      <c r="F180" s="31"/>
      <c r="G180" s="31"/>
      <c r="H180" s="62"/>
      <c r="I180" s="70"/>
      <c r="J180" s="59"/>
      <c r="K180" s="59"/>
      <c r="L180" s="8"/>
      <c r="M180" s="8"/>
      <c r="N180" s="8"/>
      <c r="O180" s="8"/>
      <c r="P180" s="8"/>
      <c r="Q180" s="8"/>
    </row>
    <row r="181" spans="1:17" ht="12.75" customHeight="1" x14ac:dyDescent="0.25">
      <c r="A181" s="18"/>
      <c r="B181" s="18"/>
      <c r="C181" s="18" t="s">
        <v>245</v>
      </c>
      <c r="D181" s="31">
        <v>2</v>
      </c>
      <c r="E181" s="31">
        <v>16</v>
      </c>
      <c r="F181" s="31"/>
      <c r="G181" s="31"/>
      <c r="H181" s="62"/>
      <c r="I181" s="70"/>
      <c r="J181" s="59"/>
      <c r="K181" s="59"/>
      <c r="L181" s="8"/>
      <c r="M181" s="8"/>
      <c r="N181" s="8"/>
      <c r="O181" s="8"/>
      <c r="P181" s="8"/>
      <c r="Q181" s="8"/>
    </row>
    <row r="182" spans="1:17" ht="12.75" customHeight="1" x14ac:dyDescent="0.25">
      <c r="A182" s="18"/>
      <c r="B182" s="18"/>
      <c r="C182" s="49" t="s">
        <v>244</v>
      </c>
      <c r="D182" s="31">
        <v>1</v>
      </c>
      <c r="E182" s="31">
        <v>15</v>
      </c>
      <c r="F182" s="31">
        <v>1</v>
      </c>
      <c r="G182" s="31">
        <v>15</v>
      </c>
      <c r="H182" s="62"/>
      <c r="I182" s="70"/>
      <c r="J182" s="59"/>
      <c r="K182" s="59"/>
      <c r="L182" s="8"/>
      <c r="M182" s="8"/>
      <c r="N182" s="8"/>
      <c r="O182" s="8"/>
      <c r="P182" s="8"/>
      <c r="Q182" s="8"/>
    </row>
    <row r="183" spans="1:17" ht="12.75" customHeight="1" x14ac:dyDescent="0.2">
      <c r="A183" s="18"/>
      <c r="B183" s="18"/>
      <c r="C183" s="19" t="s">
        <v>30</v>
      </c>
      <c r="D183" s="31">
        <f>SUM(D153:D182)</f>
        <v>39</v>
      </c>
      <c r="E183" s="31">
        <f t="shared" ref="E183:Q183" si="3">SUM(E153:E182)</f>
        <v>1495</v>
      </c>
      <c r="F183" s="31">
        <f t="shared" si="3"/>
        <v>23</v>
      </c>
      <c r="G183" s="31">
        <f t="shared" si="3"/>
        <v>606</v>
      </c>
      <c r="H183" s="31"/>
      <c r="I183" s="31">
        <f t="shared" si="3"/>
        <v>0</v>
      </c>
      <c r="J183" s="59">
        <f t="shared" si="3"/>
        <v>7</v>
      </c>
      <c r="K183" s="59">
        <f t="shared" si="3"/>
        <v>118.8</v>
      </c>
      <c r="L183" s="31">
        <f t="shared" si="3"/>
        <v>0</v>
      </c>
      <c r="M183" s="31">
        <f t="shared" si="3"/>
        <v>0</v>
      </c>
      <c r="N183" s="31">
        <f t="shared" si="3"/>
        <v>0</v>
      </c>
      <c r="O183" s="31">
        <f t="shared" si="3"/>
        <v>0</v>
      </c>
      <c r="P183" s="31">
        <f t="shared" si="3"/>
        <v>0</v>
      </c>
      <c r="Q183" s="31">
        <f t="shared" si="3"/>
        <v>0</v>
      </c>
    </row>
    <row r="184" spans="1:17" ht="15" x14ac:dyDescent="0.25">
      <c r="A184" s="18"/>
      <c r="B184" s="18"/>
      <c r="C184" s="53" t="s">
        <v>255</v>
      </c>
      <c r="D184" s="31"/>
      <c r="E184" s="31"/>
      <c r="F184" s="31"/>
      <c r="G184" s="31"/>
      <c r="H184" s="62"/>
      <c r="I184" s="70"/>
      <c r="J184" s="59"/>
      <c r="K184" s="59"/>
      <c r="L184" s="8"/>
      <c r="M184" s="8"/>
      <c r="N184" s="8"/>
      <c r="O184" s="8"/>
      <c r="P184" s="8"/>
      <c r="Q184" s="8"/>
    </row>
    <row r="185" spans="1:17" ht="12.75" customHeight="1" x14ac:dyDescent="0.25">
      <c r="A185" s="18"/>
      <c r="B185" s="48"/>
      <c r="C185" s="52" t="s">
        <v>247</v>
      </c>
      <c r="D185" s="31">
        <v>1</v>
      </c>
      <c r="E185" s="31">
        <v>10</v>
      </c>
      <c r="F185" s="31">
        <v>1</v>
      </c>
      <c r="G185" s="31">
        <v>10</v>
      </c>
      <c r="H185" s="62"/>
      <c r="I185" s="70"/>
      <c r="J185" s="59"/>
      <c r="K185" s="59"/>
      <c r="L185" s="8"/>
      <c r="M185" s="8"/>
      <c r="N185" s="8"/>
      <c r="O185" s="8"/>
      <c r="P185" s="8"/>
      <c r="Q185" s="8"/>
    </row>
    <row r="186" spans="1:17" ht="12.75" customHeight="1" x14ac:dyDescent="0.25">
      <c r="A186" s="18"/>
      <c r="B186" s="48"/>
      <c r="C186" s="46" t="s">
        <v>248</v>
      </c>
      <c r="D186" s="122">
        <v>1</v>
      </c>
      <c r="E186" s="122">
        <v>90</v>
      </c>
      <c r="F186" s="31"/>
      <c r="G186" s="31"/>
      <c r="H186" s="62"/>
      <c r="I186" s="70"/>
      <c r="J186" s="59"/>
      <c r="K186" s="59"/>
      <c r="L186" s="8"/>
      <c r="M186" s="8"/>
      <c r="N186" s="8"/>
      <c r="O186" s="8"/>
      <c r="P186" s="8"/>
      <c r="Q186" s="8"/>
    </row>
    <row r="187" spans="1:17" ht="12.75" customHeight="1" x14ac:dyDescent="0.25">
      <c r="A187" s="18"/>
      <c r="B187" s="48"/>
      <c r="C187" s="46" t="s">
        <v>249</v>
      </c>
      <c r="D187" s="31">
        <v>1</v>
      </c>
      <c r="E187" s="31">
        <v>8</v>
      </c>
      <c r="F187" s="31">
        <v>1</v>
      </c>
      <c r="G187" s="31">
        <v>8</v>
      </c>
      <c r="H187" s="62"/>
      <c r="I187" s="70"/>
      <c r="J187" s="59">
        <v>1</v>
      </c>
      <c r="K187" s="59">
        <v>8</v>
      </c>
      <c r="L187" s="8"/>
      <c r="M187" s="8"/>
      <c r="N187" s="8"/>
      <c r="O187" s="8"/>
      <c r="P187" s="8"/>
      <c r="Q187" s="8"/>
    </row>
    <row r="188" spans="1:17" ht="12.75" customHeight="1" x14ac:dyDescent="0.25">
      <c r="A188" s="18"/>
      <c r="B188" s="48"/>
      <c r="C188" s="46" t="s">
        <v>250</v>
      </c>
      <c r="D188" s="31"/>
      <c r="E188" s="31"/>
      <c r="F188" s="31"/>
      <c r="G188" s="31"/>
      <c r="H188" s="62"/>
      <c r="I188" s="70"/>
      <c r="J188" s="59"/>
      <c r="K188" s="59"/>
      <c r="L188" s="8"/>
      <c r="M188" s="8"/>
      <c r="N188" s="8"/>
      <c r="O188" s="8"/>
      <c r="P188" s="8"/>
      <c r="Q188" s="8"/>
    </row>
    <row r="189" spans="1:17" ht="12.75" customHeight="1" x14ac:dyDescent="0.25">
      <c r="A189" s="18"/>
      <c r="B189" s="48"/>
      <c r="C189" s="46" t="s">
        <v>251</v>
      </c>
      <c r="D189" s="31"/>
      <c r="E189" s="31"/>
      <c r="F189" s="31"/>
      <c r="G189" s="31"/>
      <c r="H189" s="62"/>
      <c r="I189" s="70"/>
      <c r="J189" s="59"/>
      <c r="K189" s="59"/>
      <c r="L189" s="8"/>
      <c r="M189" s="8"/>
      <c r="N189" s="8"/>
      <c r="O189" s="8"/>
      <c r="P189" s="8"/>
      <c r="Q189" s="8"/>
    </row>
    <row r="190" spans="1:17" ht="12.75" customHeight="1" x14ac:dyDescent="0.25">
      <c r="A190" s="18"/>
      <c r="B190" s="48"/>
      <c r="C190" s="46" t="s">
        <v>252</v>
      </c>
      <c r="D190" s="31"/>
      <c r="E190" s="31"/>
      <c r="F190" s="31"/>
      <c r="G190" s="31"/>
      <c r="H190" s="62"/>
      <c r="I190" s="70"/>
      <c r="J190" s="59"/>
      <c r="K190" s="59"/>
      <c r="L190" s="8"/>
      <c r="M190" s="8"/>
      <c r="N190" s="8"/>
      <c r="O190" s="8"/>
      <c r="P190" s="8"/>
      <c r="Q190" s="8"/>
    </row>
    <row r="191" spans="1:17" ht="12.75" customHeight="1" x14ac:dyDescent="0.25">
      <c r="A191" s="18"/>
      <c r="B191" s="48"/>
      <c r="C191" s="46" t="s">
        <v>253</v>
      </c>
      <c r="D191" s="31"/>
      <c r="E191" s="31"/>
      <c r="F191" s="31"/>
      <c r="G191" s="31"/>
      <c r="H191" s="62"/>
      <c r="I191" s="70"/>
      <c r="J191" s="59"/>
      <c r="K191" s="59"/>
      <c r="L191" s="8"/>
      <c r="M191" s="8"/>
      <c r="N191" s="8"/>
      <c r="O191" s="8"/>
      <c r="P191" s="8"/>
      <c r="Q191" s="8"/>
    </row>
    <row r="192" spans="1:17" ht="12.75" customHeight="1" x14ac:dyDescent="0.25">
      <c r="A192" s="18"/>
      <c r="B192" s="48"/>
      <c r="C192" s="46" t="s">
        <v>254</v>
      </c>
      <c r="D192" s="31"/>
      <c r="E192" s="31"/>
      <c r="F192" s="31"/>
      <c r="G192" s="31"/>
      <c r="H192" s="62"/>
      <c r="I192" s="70"/>
      <c r="J192" s="59"/>
      <c r="K192" s="59"/>
      <c r="L192" s="8"/>
      <c r="M192" s="8"/>
      <c r="N192" s="8"/>
      <c r="O192" s="8"/>
      <c r="P192" s="8"/>
      <c r="Q192" s="8"/>
    </row>
    <row r="193" spans="1:17" ht="12.75" customHeight="1" x14ac:dyDescent="0.2">
      <c r="A193" s="18"/>
      <c r="B193" s="48"/>
      <c r="C193" s="19" t="s">
        <v>30</v>
      </c>
      <c r="D193" s="31">
        <f>SUM(D185:D192)</f>
        <v>3</v>
      </c>
      <c r="E193" s="31">
        <f t="shared" ref="E193:Q193" si="4">SUM(E185:E192)</f>
        <v>108</v>
      </c>
      <c r="F193" s="31">
        <f t="shared" si="4"/>
        <v>2</v>
      </c>
      <c r="G193" s="31">
        <f t="shared" si="4"/>
        <v>18</v>
      </c>
      <c r="H193" s="31"/>
      <c r="I193" s="31">
        <f t="shared" si="4"/>
        <v>0</v>
      </c>
      <c r="J193" s="59">
        <f t="shared" si="4"/>
        <v>1</v>
      </c>
      <c r="K193" s="59">
        <f t="shared" si="4"/>
        <v>8</v>
      </c>
      <c r="L193" s="31">
        <f t="shared" si="4"/>
        <v>0</v>
      </c>
      <c r="M193" s="31">
        <f t="shared" si="4"/>
        <v>0</v>
      </c>
      <c r="N193" s="31">
        <f t="shared" si="4"/>
        <v>0</v>
      </c>
      <c r="O193" s="31">
        <f t="shared" si="4"/>
        <v>0</v>
      </c>
      <c r="P193" s="31">
        <f t="shared" si="4"/>
        <v>0</v>
      </c>
      <c r="Q193" s="31">
        <f t="shared" si="4"/>
        <v>0</v>
      </c>
    </row>
    <row r="194" spans="1:17" ht="15" x14ac:dyDescent="0.25">
      <c r="A194" s="18"/>
      <c r="B194" s="48"/>
      <c r="C194" s="55" t="s">
        <v>261</v>
      </c>
      <c r="D194" s="31"/>
      <c r="E194" s="31"/>
      <c r="F194" s="31"/>
      <c r="G194" s="31"/>
      <c r="H194" s="62"/>
      <c r="I194" s="70"/>
      <c r="J194" s="59"/>
      <c r="K194" s="59"/>
      <c r="L194" s="8"/>
      <c r="M194" s="8"/>
      <c r="N194" s="8"/>
      <c r="O194" s="8"/>
      <c r="P194" s="8"/>
      <c r="Q194" s="8"/>
    </row>
    <row r="195" spans="1:17" ht="12.75" customHeight="1" x14ac:dyDescent="0.25">
      <c r="A195" s="18"/>
      <c r="B195" s="48"/>
      <c r="C195" s="46" t="s">
        <v>256</v>
      </c>
      <c r="D195" s="122">
        <v>1</v>
      </c>
      <c r="E195" s="122">
        <v>13</v>
      </c>
      <c r="F195" s="31"/>
      <c r="G195" s="31"/>
      <c r="H195" s="62"/>
      <c r="I195" s="70"/>
      <c r="J195" s="59"/>
      <c r="K195" s="59"/>
      <c r="L195" s="8"/>
      <c r="M195" s="8"/>
      <c r="N195" s="8"/>
      <c r="O195" s="8"/>
      <c r="P195" s="8"/>
      <c r="Q195" s="8"/>
    </row>
    <row r="196" spans="1:17" ht="12.75" customHeight="1" x14ac:dyDescent="0.25">
      <c r="A196" s="18"/>
      <c r="B196" s="48"/>
      <c r="C196" s="46" t="s">
        <v>257</v>
      </c>
      <c r="D196" s="122">
        <v>1</v>
      </c>
      <c r="E196" s="122">
        <v>15</v>
      </c>
      <c r="F196" s="31"/>
      <c r="G196" s="31"/>
      <c r="H196" s="62"/>
      <c r="I196" s="70"/>
      <c r="J196" s="59"/>
      <c r="K196" s="59"/>
      <c r="L196" s="8"/>
      <c r="M196" s="8"/>
      <c r="N196" s="8"/>
      <c r="O196" s="8"/>
      <c r="P196" s="8"/>
      <c r="Q196" s="8"/>
    </row>
    <row r="197" spans="1:17" ht="12.75" customHeight="1" x14ac:dyDescent="0.25">
      <c r="A197" s="18"/>
      <c r="B197" s="48"/>
      <c r="C197" s="46" t="s">
        <v>258</v>
      </c>
      <c r="D197" s="31"/>
      <c r="E197" s="31"/>
      <c r="F197" s="31"/>
      <c r="G197" s="31"/>
      <c r="H197" s="62"/>
      <c r="I197" s="70"/>
      <c r="J197" s="59"/>
      <c r="K197" s="59"/>
      <c r="L197" s="8"/>
      <c r="M197" s="8"/>
      <c r="N197" s="8"/>
      <c r="O197" s="8"/>
      <c r="P197" s="8"/>
      <c r="Q197" s="8"/>
    </row>
    <row r="198" spans="1:17" ht="12.75" customHeight="1" x14ac:dyDescent="0.25">
      <c r="A198" s="18"/>
      <c r="B198" s="48"/>
      <c r="C198" s="46" t="s">
        <v>259</v>
      </c>
      <c r="D198" s="31"/>
      <c r="E198" s="31"/>
      <c r="F198" s="31"/>
      <c r="G198" s="31"/>
      <c r="H198" s="62"/>
      <c r="I198" s="70"/>
      <c r="J198" s="59"/>
      <c r="K198" s="59"/>
      <c r="L198" s="8"/>
      <c r="M198" s="8"/>
      <c r="N198" s="8"/>
      <c r="O198" s="8"/>
      <c r="P198" s="8"/>
      <c r="Q198" s="8"/>
    </row>
    <row r="199" spans="1:17" ht="12.75" customHeight="1" x14ac:dyDescent="0.25">
      <c r="A199" s="18"/>
      <c r="B199" s="48"/>
      <c r="C199" s="46" t="s">
        <v>154</v>
      </c>
      <c r="D199" s="122">
        <v>1</v>
      </c>
      <c r="E199" s="122">
        <v>15</v>
      </c>
      <c r="F199" s="31"/>
      <c r="G199" s="31"/>
      <c r="H199" s="62"/>
      <c r="I199" s="70"/>
      <c r="J199" s="59"/>
      <c r="K199" s="59"/>
      <c r="L199" s="8"/>
      <c r="M199" s="8"/>
      <c r="N199" s="8"/>
      <c r="O199" s="8"/>
      <c r="P199" s="8"/>
      <c r="Q199" s="8"/>
    </row>
    <row r="200" spans="1:17" ht="12.75" customHeight="1" x14ac:dyDescent="0.25">
      <c r="A200" s="18"/>
      <c r="B200" s="48"/>
      <c r="C200" s="46" t="s">
        <v>260</v>
      </c>
      <c r="D200" s="31"/>
      <c r="E200" s="31"/>
      <c r="F200" s="31"/>
      <c r="G200" s="31"/>
      <c r="H200" s="62"/>
      <c r="I200" s="70"/>
      <c r="J200" s="59"/>
      <c r="K200" s="59"/>
      <c r="L200" s="8"/>
      <c r="M200" s="8"/>
      <c r="N200" s="8"/>
      <c r="O200" s="8"/>
      <c r="P200" s="8"/>
      <c r="Q200" s="8"/>
    </row>
    <row r="201" spans="1:17" ht="12.75" customHeight="1" x14ac:dyDescent="0.2">
      <c r="A201" s="18"/>
      <c r="B201" s="18"/>
      <c r="C201" s="54" t="s">
        <v>30</v>
      </c>
      <c r="D201" s="31">
        <f>SUM(D195:D200)</f>
        <v>3</v>
      </c>
      <c r="E201" s="31">
        <f t="shared" ref="E201:Q201" si="5">SUM(E195:E200)</f>
        <v>43</v>
      </c>
      <c r="F201" s="31">
        <f t="shared" si="5"/>
        <v>0</v>
      </c>
      <c r="G201" s="31">
        <f t="shared" si="5"/>
        <v>0</v>
      </c>
      <c r="H201" s="31"/>
      <c r="I201" s="31">
        <f t="shared" si="5"/>
        <v>0</v>
      </c>
      <c r="J201" s="59">
        <f t="shared" si="5"/>
        <v>0</v>
      </c>
      <c r="K201" s="59">
        <f t="shared" si="5"/>
        <v>0</v>
      </c>
      <c r="L201" s="31">
        <f t="shared" si="5"/>
        <v>0</v>
      </c>
      <c r="M201" s="31">
        <f t="shared" si="5"/>
        <v>0</v>
      </c>
      <c r="N201" s="31">
        <f t="shared" si="5"/>
        <v>0</v>
      </c>
      <c r="O201" s="31">
        <f t="shared" si="5"/>
        <v>0</v>
      </c>
      <c r="P201" s="31">
        <f t="shared" si="5"/>
        <v>0</v>
      </c>
      <c r="Q201" s="31">
        <f t="shared" si="5"/>
        <v>0</v>
      </c>
    </row>
    <row r="202" spans="1:17" ht="15" x14ac:dyDescent="0.25">
      <c r="A202" s="18"/>
      <c r="B202" s="18"/>
      <c r="C202" s="47" t="s">
        <v>299</v>
      </c>
      <c r="D202" s="31"/>
      <c r="E202" s="31"/>
      <c r="F202" s="31"/>
      <c r="G202" s="31"/>
      <c r="H202" s="62"/>
      <c r="I202" s="70"/>
      <c r="J202" s="59"/>
      <c r="K202" s="59"/>
      <c r="L202" s="8"/>
      <c r="M202" s="8"/>
      <c r="N202" s="8"/>
      <c r="O202" s="8"/>
      <c r="P202" s="8"/>
      <c r="Q202" s="8"/>
    </row>
    <row r="203" spans="1:17" ht="12.75" customHeight="1" x14ac:dyDescent="0.25">
      <c r="A203" s="18"/>
      <c r="B203" s="48"/>
      <c r="C203" s="46" t="s">
        <v>262</v>
      </c>
      <c r="D203" s="122">
        <v>1</v>
      </c>
      <c r="E203" s="122">
        <v>15</v>
      </c>
      <c r="F203" s="31"/>
      <c r="G203" s="31"/>
      <c r="H203" s="62"/>
      <c r="I203" s="70"/>
      <c r="J203" s="59"/>
      <c r="K203" s="59"/>
      <c r="L203" s="8"/>
      <c r="M203" s="8"/>
      <c r="N203" s="8"/>
      <c r="O203" s="8"/>
      <c r="P203" s="8"/>
      <c r="Q203" s="8"/>
    </row>
    <row r="204" spans="1:17" ht="12.75" customHeight="1" x14ac:dyDescent="0.25">
      <c r="A204" s="18"/>
      <c r="B204" s="48"/>
      <c r="C204" s="52" t="s">
        <v>263</v>
      </c>
      <c r="D204" s="31">
        <v>1</v>
      </c>
      <c r="E204" s="31">
        <v>12</v>
      </c>
      <c r="F204" s="31">
        <v>1</v>
      </c>
      <c r="G204" s="31">
        <v>12</v>
      </c>
      <c r="H204" s="62"/>
      <c r="I204" s="70"/>
      <c r="J204" s="59">
        <v>1</v>
      </c>
      <c r="K204" s="59">
        <v>12</v>
      </c>
      <c r="L204" s="8"/>
      <c r="M204" s="8"/>
      <c r="N204" s="8"/>
      <c r="O204" s="8"/>
      <c r="P204" s="8"/>
      <c r="Q204" s="8"/>
    </row>
    <row r="205" spans="1:17" ht="12.75" customHeight="1" x14ac:dyDescent="0.25">
      <c r="A205" s="18"/>
      <c r="B205" s="48"/>
      <c r="C205" s="46" t="s">
        <v>264</v>
      </c>
      <c r="D205" s="31"/>
      <c r="E205" s="31"/>
      <c r="F205" s="31"/>
      <c r="G205" s="31"/>
      <c r="H205" s="62"/>
      <c r="I205" s="70"/>
      <c r="J205" s="59"/>
      <c r="K205" s="59"/>
      <c r="L205" s="8"/>
      <c r="M205" s="8"/>
      <c r="N205" s="8"/>
      <c r="O205" s="8"/>
      <c r="P205" s="8"/>
      <c r="Q205" s="8"/>
    </row>
    <row r="206" spans="1:17" ht="12.75" customHeight="1" x14ac:dyDescent="0.25">
      <c r="A206" s="18"/>
      <c r="B206" s="48"/>
      <c r="C206" s="46" t="s">
        <v>265</v>
      </c>
      <c r="D206" s="122">
        <v>12</v>
      </c>
      <c r="E206" s="122">
        <v>667.5</v>
      </c>
      <c r="F206" s="122">
        <v>4</v>
      </c>
      <c r="G206" s="122">
        <v>220</v>
      </c>
      <c r="H206" s="62"/>
      <c r="I206" s="70"/>
      <c r="J206" s="59">
        <v>2</v>
      </c>
      <c r="K206" s="59">
        <v>22.5</v>
      </c>
      <c r="L206" s="8"/>
      <c r="M206" s="8"/>
      <c r="N206" s="8"/>
      <c r="O206" s="8"/>
      <c r="P206" s="8"/>
      <c r="Q206" s="8"/>
    </row>
    <row r="207" spans="1:17" ht="12.75" customHeight="1" x14ac:dyDescent="0.25">
      <c r="A207" s="18"/>
      <c r="B207" s="48"/>
      <c r="C207" s="46" t="s">
        <v>266</v>
      </c>
      <c r="D207" s="122">
        <v>1</v>
      </c>
      <c r="E207" s="122">
        <v>50</v>
      </c>
      <c r="F207" s="122">
        <v>1</v>
      </c>
      <c r="G207" s="122">
        <v>50</v>
      </c>
      <c r="H207" s="62"/>
      <c r="I207" s="70"/>
      <c r="J207" s="59"/>
      <c r="K207" s="59"/>
      <c r="L207" s="8"/>
      <c r="M207" s="8"/>
      <c r="N207" s="8"/>
      <c r="O207" s="8"/>
      <c r="P207" s="8"/>
      <c r="Q207" s="8"/>
    </row>
    <row r="208" spans="1:17" ht="12.75" customHeight="1" x14ac:dyDescent="0.25">
      <c r="A208" s="18"/>
      <c r="B208" s="48"/>
      <c r="C208" s="46" t="s">
        <v>267</v>
      </c>
      <c r="D208" s="31"/>
      <c r="E208" s="31"/>
      <c r="F208" s="31"/>
      <c r="G208" s="31"/>
      <c r="H208" s="62"/>
      <c r="I208" s="70"/>
      <c r="J208" s="59"/>
      <c r="K208" s="59"/>
      <c r="L208" s="8"/>
      <c r="M208" s="8"/>
      <c r="N208" s="8"/>
      <c r="O208" s="8"/>
      <c r="P208" s="8"/>
      <c r="Q208" s="8"/>
    </row>
    <row r="209" spans="1:17" ht="12.75" customHeight="1" x14ac:dyDescent="0.25">
      <c r="A209" s="18"/>
      <c r="B209" s="48"/>
      <c r="C209" s="46" t="s">
        <v>268</v>
      </c>
      <c r="D209" s="122">
        <v>4</v>
      </c>
      <c r="E209" s="122">
        <v>410</v>
      </c>
      <c r="F209" s="31">
        <v>2</v>
      </c>
      <c r="G209" s="31">
        <v>20</v>
      </c>
      <c r="H209" s="62"/>
      <c r="I209" s="70"/>
      <c r="J209" s="59"/>
      <c r="K209" s="59"/>
      <c r="L209" s="8"/>
      <c r="M209" s="8"/>
      <c r="N209" s="8"/>
      <c r="O209" s="8"/>
      <c r="P209" s="8"/>
      <c r="Q209" s="8"/>
    </row>
    <row r="210" spans="1:17" ht="12.75" customHeight="1" x14ac:dyDescent="0.25">
      <c r="A210" s="18"/>
      <c r="B210" s="48"/>
      <c r="C210" s="46" t="s">
        <v>269</v>
      </c>
      <c r="D210" s="122">
        <v>1</v>
      </c>
      <c r="E210" s="122">
        <v>10</v>
      </c>
      <c r="F210" s="31">
        <v>1</v>
      </c>
      <c r="G210" s="31">
        <v>10</v>
      </c>
      <c r="H210" s="62"/>
      <c r="I210" s="70"/>
      <c r="J210" s="59"/>
      <c r="K210" s="59"/>
      <c r="L210" s="8"/>
      <c r="M210" s="8"/>
      <c r="N210" s="8"/>
      <c r="O210" s="8"/>
      <c r="P210" s="8"/>
      <c r="Q210" s="8"/>
    </row>
    <row r="211" spans="1:17" ht="12.75" customHeight="1" x14ac:dyDescent="0.25">
      <c r="A211" s="18"/>
      <c r="B211" s="48"/>
      <c r="C211" s="46" t="s">
        <v>270</v>
      </c>
      <c r="D211" s="122">
        <v>3</v>
      </c>
      <c r="E211" s="122">
        <v>350</v>
      </c>
      <c r="F211" s="31">
        <v>1</v>
      </c>
      <c r="G211" s="31">
        <v>10</v>
      </c>
      <c r="H211" s="62"/>
      <c r="I211" s="70"/>
      <c r="J211" s="59"/>
      <c r="K211" s="59"/>
      <c r="L211" s="8"/>
      <c r="M211" s="8"/>
      <c r="N211" s="8"/>
      <c r="O211" s="8"/>
      <c r="P211" s="8"/>
      <c r="Q211" s="8"/>
    </row>
    <row r="212" spans="1:17" ht="12.75" customHeight="1" x14ac:dyDescent="0.25">
      <c r="A212" s="18"/>
      <c r="B212" s="48"/>
      <c r="C212" s="46" t="s">
        <v>271</v>
      </c>
      <c r="D212" s="31"/>
      <c r="E212" s="31"/>
      <c r="F212" s="31"/>
      <c r="G212" s="31"/>
      <c r="H212" s="62"/>
      <c r="I212" s="70"/>
      <c r="J212" s="59"/>
      <c r="K212" s="59"/>
      <c r="L212" s="8"/>
      <c r="M212" s="8"/>
      <c r="N212" s="8"/>
      <c r="O212" s="8"/>
      <c r="P212" s="8"/>
      <c r="Q212" s="8"/>
    </row>
    <row r="213" spans="1:17" ht="12.75" customHeight="1" x14ac:dyDescent="0.25">
      <c r="A213" s="18"/>
      <c r="B213" s="48"/>
      <c r="C213" s="46" t="s">
        <v>272</v>
      </c>
      <c r="D213" s="122">
        <v>2</v>
      </c>
      <c r="E213" s="122">
        <v>350</v>
      </c>
      <c r="F213" s="122">
        <v>2</v>
      </c>
      <c r="G213" s="122">
        <v>350</v>
      </c>
      <c r="H213" s="62"/>
      <c r="I213" s="70"/>
      <c r="J213" s="59"/>
      <c r="K213" s="59"/>
      <c r="L213" s="8"/>
      <c r="M213" s="8"/>
      <c r="N213" s="8"/>
      <c r="O213" s="8"/>
      <c r="P213" s="8"/>
      <c r="Q213" s="8"/>
    </row>
    <row r="214" spans="1:17" ht="12.75" customHeight="1" x14ac:dyDescent="0.25">
      <c r="A214" s="18"/>
      <c r="B214" s="48"/>
      <c r="C214" s="46" t="s">
        <v>273</v>
      </c>
      <c r="D214" s="31"/>
      <c r="E214" s="31"/>
      <c r="F214" s="31"/>
      <c r="G214" s="31"/>
      <c r="H214" s="62"/>
      <c r="I214" s="70"/>
      <c r="J214" s="59"/>
      <c r="K214" s="59"/>
      <c r="L214" s="8"/>
      <c r="M214" s="8"/>
      <c r="N214" s="8"/>
      <c r="O214" s="8"/>
      <c r="P214" s="8"/>
      <c r="Q214" s="8"/>
    </row>
    <row r="215" spans="1:17" ht="12.75" customHeight="1" x14ac:dyDescent="0.25">
      <c r="A215" s="18"/>
      <c r="B215" s="48"/>
      <c r="C215" s="46" t="s">
        <v>274</v>
      </c>
      <c r="D215" s="31"/>
      <c r="E215" s="31"/>
      <c r="F215" s="31"/>
      <c r="G215" s="31"/>
      <c r="H215" s="62"/>
      <c r="I215" s="70"/>
      <c r="J215" s="59"/>
      <c r="K215" s="59"/>
      <c r="L215" s="8"/>
      <c r="M215" s="8"/>
      <c r="N215" s="8"/>
      <c r="O215" s="8"/>
      <c r="P215" s="8"/>
      <c r="Q215" s="8"/>
    </row>
    <row r="216" spans="1:17" ht="12.75" customHeight="1" x14ac:dyDescent="0.25">
      <c r="A216" s="18"/>
      <c r="B216" s="48"/>
      <c r="C216" s="46" t="s">
        <v>275</v>
      </c>
      <c r="D216" s="31"/>
      <c r="E216" s="31"/>
      <c r="F216" s="31"/>
      <c r="G216" s="31"/>
      <c r="H216" s="62"/>
      <c r="I216" s="70"/>
      <c r="J216" s="59"/>
      <c r="K216" s="59"/>
      <c r="L216" s="8"/>
      <c r="M216" s="8"/>
      <c r="N216" s="8"/>
      <c r="O216" s="8"/>
      <c r="P216" s="8"/>
      <c r="Q216" s="8"/>
    </row>
    <row r="217" spans="1:17" ht="12.75" customHeight="1" x14ac:dyDescent="0.25">
      <c r="A217" s="18"/>
      <c r="B217" s="48"/>
      <c r="C217" s="46" t="s">
        <v>276</v>
      </c>
      <c r="D217" s="122">
        <v>1</v>
      </c>
      <c r="E217" s="122">
        <v>186</v>
      </c>
      <c r="F217" s="31"/>
      <c r="G217" s="31"/>
      <c r="H217" s="62"/>
      <c r="I217" s="70"/>
      <c r="J217" s="59"/>
      <c r="K217" s="59"/>
      <c r="L217" s="8"/>
      <c r="M217" s="8"/>
      <c r="N217" s="8"/>
      <c r="O217" s="8"/>
      <c r="P217" s="8"/>
      <c r="Q217" s="8"/>
    </row>
    <row r="218" spans="1:17" ht="12.75" customHeight="1" x14ac:dyDescent="0.25">
      <c r="A218" s="18"/>
      <c r="B218" s="48"/>
      <c r="C218" s="46" t="s">
        <v>277</v>
      </c>
      <c r="D218" s="122">
        <v>1</v>
      </c>
      <c r="E218" s="122">
        <v>100</v>
      </c>
      <c r="F218" s="31">
        <v>1</v>
      </c>
      <c r="G218" s="31">
        <v>100</v>
      </c>
      <c r="H218" s="62"/>
      <c r="I218" s="70"/>
      <c r="J218" s="59">
        <v>1</v>
      </c>
      <c r="K218" s="59">
        <v>100</v>
      </c>
      <c r="L218" s="8"/>
      <c r="M218" s="8"/>
      <c r="N218" s="8"/>
      <c r="O218" s="8"/>
      <c r="P218" s="8"/>
      <c r="Q218" s="8"/>
    </row>
    <row r="219" spans="1:17" ht="12.75" customHeight="1" x14ac:dyDescent="0.25">
      <c r="A219" s="18"/>
      <c r="B219" s="48"/>
      <c r="C219" s="46" t="s">
        <v>278</v>
      </c>
      <c r="D219" s="31">
        <v>2</v>
      </c>
      <c r="E219" s="31">
        <v>290</v>
      </c>
      <c r="F219" s="31"/>
      <c r="G219" s="31"/>
      <c r="H219" s="62"/>
      <c r="I219" s="70"/>
      <c r="J219" s="59"/>
      <c r="K219" s="59"/>
      <c r="L219" s="8"/>
      <c r="M219" s="8"/>
      <c r="N219" s="8"/>
      <c r="O219" s="8"/>
      <c r="P219" s="8"/>
      <c r="Q219" s="8"/>
    </row>
    <row r="220" spans="1:17" ht="12.75" customHeight="1" x14ac:dyDescent="0.25">
      <c r="A220" s="18"/>
      <c r="B220" s="48"/>
      <c r="C220" s="46" t="s">
        <v>279</v>
      </c>
      <c r="D220" s="122">
        <v>1</v>
      </c>
      <c r="E220" s="122">
        <v>50</v>
      </c>
      <c r="F220" s="31"/>
      <c r="G220" s="31"/>
      <c r="H220" s="62"/>
      <c r="I220" s="70"/>
      <c r="J220" s="59"/>
      <c r="K220" s="59"/>
      <c r="L220" s="8"/>
      <c r="M220" s="8"/>
      <c r="N220" s="8"/>
      <c r="O220" s="8"/>
      <c r="P220" s="8"/>
      <c r="Q220" s="8"/>
    </row>
    <row r="221" spans="1:17" ht="12.75" customHeight="1" x14ac:dyDescent="0.25">
      <c r="A221" s="18"/>
      <c r="B221" s="48"/>
      <c r="C221" s="46" t="s">
        <v>280</v>
      </c>
      <c r="D221" s="31"/>
      <c r="E221" s="31"/>
      <c r="F221" s="31"/>
      <c r="G221" s="31"/>
      <c r="H221" s="62"/>
      <c r="I221" s="70"/>
      <c r="J221" s="59"/>
      <c r="K221" s="59"/>
      <c r="L221" s="8"/>
      <c r="M221" s="8"/>
      <c r="N221" s="8"/>
      <c r="O221" s="8"/>
      <c r="P221" s="8"/>
      <c r="Q221" s="8"/>
    </row>
    <row r="222" spans="1:17" ht="12.75" customHeight="1" x14ac:dyDescent="0.25">
      <c r="A222" s="18"/>
      <c r="B222" s="48"/>
      <c r="C222" s="46" t="s">
        <v>281</v>
      </c>
      <c r="D222" s="31"/>
      <c r="E222" s="31"/>
      <c r="F222" s="31"/>
      <c r="G222" s="31"/>
      <c r="H222" s="62"/>
      <c r="I222" s="70"/>
      <c r="J222" s="59"/>
      <c r="K222" s="59"/>
      <c r="L222" s="8"/>
      <c r="M222" s="8"/>
      <c r="N222" s="8"/>
      <c r="O222" s="8"/>
      <c r="P222" s="8"/>
      <c r="Q222" s="8"/>
    </row>
    <row r="223" spans="1:17" ht="12.75" customHeight="1" x14ac:dyDescent="0.25">
      <c r="A223" s="18"/>
      <c r="B223" s="48"/>
      <c r="C223" s="46" t="s">
        <v>282</v>
      </c>
      <c r="D223" s="122">
        <v>2</v>
      </c>
      <c r="E223" s="122">
        <v>180</v>
      </c>
      <c r="F223" s="31">
        <v>1</v>
      </c>
      <c r="G223" s="31">
        <v>30</v>
      </c>
      <c r="H223" s="62"/>
      <c r="I223" s="70"/>
      <c r="J223" s="59">
        <v>1</v>
      </c>
      <c r="K223" s="59">
        <v>5</v>
      </c>
      <c r="L223" s="8"/>
      <c r="M223" s="8"/>
      <c r="N223" s="8"/>
      <c r="O223" s="8"/>
      <c r="P223" s="8"/>
      <c r="Q223" s="8"/>
    </row>
    <row r="224" spans="1:17" ht="12.75" customHeight="1" x14ac:dyDescent="0.25">
      <c r="A224" s="18"/>
      <c r="B224" s="48"/>
      <c r="C224" s="46" t="s">
        <v>283</v>
      </c>
      <c r="D224" s="31"/>
      <c r="E224" s="31"/>
      <c r="F224" s="31"/>
      <c r="G224" s="31"/>
      <c r="H224" s="62"/>
      <c r="I224" s="70"/>
      <c r="J224" s="59"/>
      <c r="K224" s="59"/>
      <c r="L224" s="8"/>
      <c r="M224" s="8"/>
      <c r="N224" s="8"/>
      <c r="O224" s="8"/>
      <c r="P224" s="8"/>
      <c r="Q224" s="8"/>
    </row>
    <row r="225" spans="1:17" ht="12.75" customHeight="1" x14ac:dyDescent="0.25">
      <c r="A225" s="18"/>
      <c r="B225" s="48"/>
      <c r="C225" s="46" t="s">
        <v>284</v>
      </c>
      <c r="D225" s="122">
        <v>1</v>
      </c>
      <c r="E225" s="122">
        <v>30</v>
      </c>
      <c r="F225" s="31">
        <v>1</v>
      </c>
      <c r="G225" s="31">
        <v>30</v>
      </c>
      <c r="H225" s="62"/>
      <c r="I225" s="70"/>
      <c r="J225" s="59"/>
      <c r="K225" s="59"/>
      <c r="L225" s="8"/>
      <c r="M225" s="8"/>
      <c r="N225" s="8"/>
      <c r="O225" s="8"/>
      <c r="P225" s="8"/>
      <c r="Q225" s="8"/>
    </row>
    <row r="226" spans="1:17" ht="12.75" customHeight="1" x14ac:dyDescent="0.25">
      <c r="A226" s="18"/>
      <c r="B226" s="48"/>
      <c r="C226" s="46" t="s">
        <v>285</v>
      </c>
      <c r="D226" s="31"/>
      <c r="E226" s="31"/>
      <c r="F226" s="31"/>
      <c r="G226" s="31"/>
      <c r="H226" s="62"/>
      <c r="I226" s="70"/>
      <c r="J226" s="59"/>
      <c r="K226" s="59"/>
      <c r="L226" s="8"/>
      <c r="M226" s="8"/>
      <c r="N226" s="8"/>
      <c r="O226" s="8"/>
      <c r="P226" s="8"/>
      <c r="Q226" s="8"/>
    </row>
    <row r="227" spans="1:17" ht="12.75" customHeight="1" x14ac:dyDescent="0.25">
      <c r="A227" s="18"/>
      <c r="B227" s="48"/>
      <c r="C227" s="46" t="s">
        <v>286</v>
      </c>
      <c r="D227" s="31"/>
      <c r="E227" s="31"/>
      <c r="F227" s="31"/>
      <c r="G227" s="31"/>
      <c r="H227" s="62"/>
      <c r="I227" s="70"/>
      <c r="J227" s="59"/>
      <c r="K227" s="59"/>
      <c r="L227" s="8"/>
      <c r="M227" s="8"/>
      <c r="N227" s="8"/>
      <c r="O227" s="8"/>
      <c r="P227" s="8"/>
      <c r="Q227" s="8"/>
    </row>
    <row r="228" spans="1:17" ht="12.75" customHeight="1" x14ac:dyDescent="0.25">
      <c r="A228" s="18"/>
      <c r="B228" s="48"/>
      <c r="C228" s="46" t="s">
        <v>287</v>
      </c>
      <c r="D228" s="31"/>
      <c r="E228" s="31"/>
      <c r="F228" s="31"/>
      <c r="G228" s="31"/>
      <c r="H228" s="62"/>
      <c r="I228" s="70"/>
      <c r="J228" s="59"/>
      <c r="K228" s="59"/>
      <c r="L228" s="8"/>
      <c r="M228" s="8"/>
      <c r="N228" s="8"/>
      <c r="O228" s="8"/>
      <c r="P228" s="8"/>
      <c r="Q228" s="8"/>
    </row>
    <row r="229" spans="1:17" ht="12.75" customHeight="1" x14ac:dyDescent="0.25">
      <c r="A229" s="18"/>
      <c r="B229" s="48"/>
      <c r="C229" s="46" t="s">
        <v>288</v>
      </c>
      <c r="D229" s="31"/>
      <c r="E229" s="31"/>
      <c r="F229" s="31"/>
      <c r="G229" s="31"/>
      <c r="H229" s="62"/>
      <c r="I229" s="70"/>
      <c r="J229" s="59"/>
      <c r="K229" s="59"/>
      <c r="L229" s="8"/>
      <c r="M229" s="8"/>
      <c r="N229" s="8"/>
      <c r="O229" s="8"/>
      <c r="P229" s="8"/>
      <c r="Q229" s="8"/>
    </row>
    <row r="230" spans="1:17" ht="12.75" customHeight="1" x14ac:dyDescent="0.25">
      <c r="A230" s="18"/>
      <c r="B230" s="48"/>
      <c r="C230" s="46" t="s">
        <v>289</v>
      </c>
      <c r="D230" s="31"/>
      <c r="E230" s="31"/>
      <c r="F230" s="31"/>
      <c r="G230" s="31"/>
      <c r="H230" s="62"/>
      <c r="I230" s="70"/>
      <c r="J230" s="59"/>
      <c r="K230" s="59"/>
      <c r="L230" s="8"/>
      <c r="M230" s="8"/>
      <c r="N230" s="8"/>
      <c r="O230" s="8"/>
      <c r="P230" s="8"/>
      <c r="Q230" s="8"/>
    </row>
    <row r="231" spans="1:17" ht="12.75" customHeight="1" x14ac:dyDescent="0.25">
      <c r="A231" s="18"/>
      <c r="B231" s="48"/>
      <c r="C231" s="46" t="s">
        <v>290</v>
      </c>
      <c r="D231" s="122">
        <v>1</v>
      </c>
      <c r="E231" s="122">
        <v>50</v>
      </c>
      <c r="F231" s="59"/>
      <c r="G231" s="59"/>
      <c r="H231" s="62"/>
      <c r="I231" s="70"/>
      <c r="J231" s="59"/>
      <c r="K231" s="59"/>
      <c r="L231" s="8"/>
      <c r="M231" s="8"/>
      <c r="N231" s="8"/>
      <c r="O231" s="8"/>
      <c r="P231" s="8"/>
      <c r="Q231" s="8"/>
    </row>
    <row r="232" spans="1:17" ht="12.75" customHeight="1" x14ac:dyDescent="0.25">
      <c r="A232" s="18"/>
      <c r="B232" s="48"/>
      <c r="C232" s="46" t="s">
        <v>291</v>
      </c>
      <c r="D232" s="122">
        <v>1</v>
      </c>
      <c r="E232" s="122">
        <v>15</v>
      </c>
      <c r="F232" s="59">
        <v>1</v>
      </c>
      <c r="G232" s="59">
        <v>15</v>
      </c>
      <c r="H232" s="62"/>
      <c r="I232" s="70"/>
      <c r="J232" s="59">
        <v>1</v>
      </c>
      <c r="K232" s="59">
        <v>15</v>
      </c>
      <c r="L232" s="8"/>
      <c r="M232" s="8"/>
      <c r="N232" s="8"/>
      <c r="O232" s="8"/>
      <c r="P232" s="8"/>
      <c r="Q232" s="8"/>
    </row>
    <row r="233" spans="1:17" ht="12.75" customHeight="1" x14ac:dyDescent="0.25">
      <c r="A233" s="18"/>
      <c r="B233" s="48"/>
      <c r="C233" s="46" t="s">
        <v>292</v>
      </c>
      <c r="D233" s="122">
        <v>1</v>
      </c>
      <c r="E233" s="122">
        <v>10</v>
      </c>
      <c r="F233" s="59">
        <v>1</v>
      </c>
      <c r="G233" s="59">
        <v>10</v>
      </c>
      <c r="H233" s="62"/>
      <c r="I233" s="70"/>
      <c r="J233" s="59"/>
      <c r="K233" s="59"/>
      <c r="L233" s="8"/>
      <c r="M233" s="8"/>
      <c r="N233" s="8"/>
      <c r="O233" s="8"/>
      <c r="P233" s="8"/>
      <c r="Q233" s="8"/>
    </row>
    <row r="234" spans="1:17" ht="12.75" customHeight="1" x14ac:dyDescent="0.25">
      <c r="A234" s="18"/>
      <c r="B234" s="48"/>
      <c r="C234" s="46" t="s">
        <v>293</v>
      </c>
      <c r="D234" s="31"/>
      <c r="E234" s="31"/>
      <c r="F234" s="59"/>
      <c r="G234" s="59"/>
      <c r="H234" s="62"/>
      <c r="I234" s="70"/>
      <c r="J234" s="59"/>
      <c r="K234" s="59"/>
      <c r="L234" s="8"/>
      <c r="M234" s="8"/>
      <c r="N234" s="8"/>
      <c r="O234" s="8"/>
      <c r="P234" s="8"/>
      <c r="Q234" s="8"/>
    </row>
    <row r="235" spans="1:17" ht="12.75" customHeight="1" x14ac:dyDescent="0.25">
      <c r="A235" s="18"/>
      <c r="B235" s="48"/>
      <c r="C235" s="46" t="s">
        <v>294</v>
      </c>
      <c r="D235" s="31"/>
      <c r="E235" s="31"/>
      <c r="F235" s="31"/>
      <c r="G235" s="31"/>
      <c r="H235" s="62"/>
      <c r="I235" s="70"/>
      <c r="J235" s="59"/>
      <c r="K235" s="59"/>
      <c r="L235" s="8"/>
      <c r="M235" s="8"/>
      <c r="N235" s="8"/>
      <c r="O235" s="8"/>
      <c r="P235" s="8"/>
      <c r="Q235" s="8"/>
    </row>
    <row r="236" spans="1:17" ht="12.75" customHeight="1" x14ac:dyDescent="0.25">
      <c r="A236" s="18"/>
      <c r="B236" s="48"/>
      <c r="C236" s="46" t="s">
        <v>295</v>
      </c>
      <c r="D236" s="122">
        <v>1</v>
      </c>
      <c r="E236" s="122">
        <v>80</v>
      </c>
      <c r="F236" s="31"/>
      <c r="G236" s="31"/>
      <c r="H236" s="62"/>
      <c r="I236" s="70"/>
      <c r="J236" s="59"/>
      <c r="K236" s="59"/>
      <c r="L236" s="8"/>
      <c r="M236" s="8"/>
      <c r="N236" s="8"/>
      <c r="O236" s="8"/>
      <c r="P236" s="8"/>
      <c r="Q236" s="8"/>
    </row>
    <row r="237" spans="1:17" ht="12.75" customHeight="1" x14ac:dyDescent="0.25">
      <c r="A237" s="18"/>
      <c r="B237" s="48"/>
      <c r="C237" s="46" t="s">
        <v>296</v>
      </c>
      <c r="D237" s="31"/>
      <c r="E237" s="31"/>
      <c r="F237" s="31"/>
      <c r="G237" s="31"/>
      <c r="H237" s="62"/>
      <c r="I237" s="70"/>
      <c r="J237" s="59"/>
      <c r="K237" s="59"/>
      <c r="L237" s="8"/>
      <c r="M237" s="8"/>
      <c r="N237" s="8"/>
      <c r="O237" s="8"/>
      <c r="P237" s="8"/>
      <c r="Q237" s="8"/>
    </row>
    <row r="238" spans="1:17" ht="12.75" customHeight="1" x14ac:dyDescent="0.25">
      <c r="A238" s="18"/>
      <c r="B238" s="48"/>
      <c r="C238" s="46" t="s">
        <v>297</v>
      </c>
      <c r="D238" s="122">
        <v>3</v>
      </c>
      <c r="E238" s="122">
        <v>64</v>
      </c>
      <c r="F238" s="31">
        <v>1</v>
      </c>
      <c r="G238" s="31">
        <v>10</v>
      </c>
      <c r="H238" s="62"/>
      <c r="I238" s="70"/>
      <c r="J238" s="31"/>
      <c r="K238" s="31"/>
      <c r="L238" s="8"/>
      <c r="M238" s="8"/>
      <c r="N238" s="8"/>
      <c r="O238" s="8"/>
      <c r="P238" s="8"/>
      <c r="Q238" s="8"/>
    </row>
    <row r="239" spans="1:17" ht="12.75" customHeight="1" x14ac:dyDescent="0.25">
      <c r="A239" s="18"/>
      <c r="B239" s="48"/>
      <c r="C239" s="46" t="s">
        <v>432</v>
      </c>
      <c r="D239" s="31"/>
      <c r="E239" s="31"/>
      <c r="F239" s="31"/>
      <c r="G239" s="31"/>
      <c r="H239" s="62"/>
      <c r="I239" s="70"/>
      <c r="J239" s="31"/>
      <c r="K239" s="31"/>
      <c r="L239" s="8"/>
      <c r="M239" s="8"/>
      <c r="N239" s="8"/>
      <c r="O239" s="8"/>
      <c r="P239" s="8"/>
      <c r="Q239" s="8"/>
    </row>
    <row r="240" spans="1:17" ht="12.75" customHeight="1" x14ac:dyDescent="0.25">
      <c r="A240" s="18"/>
      <c r="B240" s="48"/>
      <c r="C240" s="46" t="s">
        <v>298</v>
      </c>
      <c r="D240" s="31"/>
      <c r="E240" s="31"/>
      <c r="F240" s="31"/>
      <c r="G240" s="31"/>
      <c r="H240" s="62"/>
      <c r="I240" s="70"/>
      <c r="J240" s="31"/>
      <c r="K240" s="31"/>
      <c r="L240" s="8"/>
      <c r="M240" s="8"/>
      <c r="N240" s="8"/>
      <c r="O240" s="8"/>
      <c r="P240" s="8"/>
      <c r="Q240" s="8"/>
    </row>
    <row r="241" spans="1:17" ht="12.75" customHeight="1" x14ac:dyDescent="0.25">
      <c r="A241" s="18"/>
      <c r="B241" s="48"/>
      <c r="C241" s="46" t="s">
        <v>431</v>
      </c>
      <c r="D241" s="31"/>
      <c r="E241" s="31"/>
      <c r="F241" s="31"/>
      <c r="G241" s="31"/>
      <c r="H241" s="62"/>
      <c r="I241" s="120"/>
      <c r="J241" s="31"/>
      <c r="K241" s="31"/>
      <c r="L241" s="8"/>
      <c r="M241" s="8"/>
      <c r="N241" s="8"/>
      <c r="O241" s="8"/>
      <c r="P241" s="8"/>
      <c r="Q241" s="8"/>
    </row>
    <row r="242" spans="1:17" ht="12.75" customHeight="1" x14ac:dyDescent="0.2">
      <c r="A242" s="18"/>
      <c r="B242" s="18"/>
      <c r="C242" s="19" t="s">
        <v>30</v>
      </c>
      <c r="D242" s="64">
        <f t="shared" ref="D242:L242" si="6">SUM(D203:D241)</f>
        <v>40</v>
      </c>
      <c r="E242" s="64">
        <f t="shared" si="6"/>
        <v>2919.5</v>
      </c>
      <c r="F242" s="64">
        <f t="shared" si="6"/>
        <v>18</v>
      </c>
      <c r="G242" s="64">
        <f t="shared" si="6"/>
        <v>867</v>
      </c>
      <c r="H242" s="64">
        <f t="shared" si="6"/>
        <v>0</v>
      </c>
      <c r="I242" s="64">
        <f t="shared" si="6"/>
        <v>0</v>
      </c>
      <c r="J242" s="64">
        <f t="shared" si="6"/>
        <v>6</v>
      </c>
      <c r="K242" s="64">
        <f t="shared" si="6"/>
        <v>154.5</v>
      </c>
      <c r="L242" s="64">
        <f t="shared" si="6"/>
        <v>0</v>
      </c>
      <c r="M242" s="31">
        <f t="shared" ref="M242:Q242" si="7">SUM(M203:M240)</f>
        <v>0</v>
      </c>
      <c r="N242" s="31">
        <f t="shared" si="7"/>
        <v>0</v>
      </c>
      <c r="O242" s="31">
        <f t="shared" si="7"/>
        <v>0</v>
      </c>
      <c r="P242" s="31">
        <f t="shared" si="7"/>
        <v>0</v>
      </c>
      <c r="Q242" s="31">
        <f t="shared" si="7"/>
        <v>0</v>
      </c>
    </row>
    <row r="243" spans="1:17" ht="25.5" customHeight="1" x14ac:dyDescent="0.2">
      <c r="A243" s="14"/>
      <c r="B243" s="15"/>
      <c r="C243" s="23" t="s">
        <v>119</v>
      </c>
      <c r="D243" s="36">
        <f t="shared" ref="D243:Q243" si="8">SUM(D242+D201+D193+D183+D151+D102+D64)</f>
        <v>400</v>
      </c>
      <c r="E243" s="36">
        <f t="shared" si="8"/>
        <v>39399.699999999997</v>
      </c>
      <c r="F243" s="36">
        <f t="shared" si="8"/>
        <v>182</v>
      </c>
      <c r="G243" s="36">
        <f t="shared" si="8"/>
        <v>13739.7</v>
      </c>
      <c r="H243" s="36">
        <f t="shared" si="8"/>
        <v>1</v>
      </c>
      <c r="I243" s="36">
        <f t="shared" si="8"/>
        <v>360</v>
      </c>
      <c r="J243" s="36">
        <f t="shared" si="8"/>
        <v>81</v>
      </c>
      <c r="K243" s="36">
        <f t="shared" si="8"/>
        <v>4733.3</v>
      </c>
      <c r="L243" s="36">
        <f t="shared" si="8"/>
        <v>0</v>
      </c>
      <c r="M243" s="36">
        <f t="shared" si="8"/>
        <v>0</v>
      </c>
      <c r="N243" s="36">
        <f t="shared" si="8"/>
        <v>0</v>
      </c>
      <c r="O243" s="36">
        <f t="shared" si="8"/>
        <v>0</v>
      </c>
      <c r="P243" s="36">
        <f t="shared" si="8"/>
        <v>0</v>
      </c>
      <c r="Q243" s="36">
        <f t="shared" si="8"/>
        <v>0</v>
      </c>
    </row>
    <row r="244" spans="1:17" x14ac:dyDescent="0.2">
      <c r="A244" s="10" t="s">
        <v>10</v>
      </c>
      <c r="B244" s="86" t="s">
        <v>11</v>
      </c>
      <c r="D244" s="37">
        <f t="shared" ref="D244" si="9">SUM(D243:D243)</f>
        <v>400</v>
      </c>
      <c r="E244" s="38">
        <f t="shared" ref="E244:Q244" si="10">SUM(E243:E243)</f>
        <v>39399.699999999997</v>
      </c>
      <c r="F244" s="38">
        <f t="shared" si="10"/>
        <v>182</v>
      </c>
      <c r="G244" s="38">
        <f t="shared" si="10"/>
        <v>13739.7</v>
      </c>
      <c r="H244" s="38">
        <f t="shared" si="10"/>
        <v>1</v>
      </c>
      <c r="I244" s="38">
        <f t="shared" si="10"/>
        <v>360</v>
      </c>
      <c r="J244" s="38">
        <f t="shared" si="10"/>
        <v>81</v>
      </c>
      <c r="K244" s="38">
        <f t="shared" si="10"/>
        <v>4733.3</v>
      </c>
      <c r="L244" s="38">
        <f t="shared" si="10"/>
        <v>0</v>
      </c>
      <c r="M244" s="38">
        <f t="shared" si="10"/>
        <v>0</v>
      </c>
      <c r="N244" s="38">
        <f t="shared" si="10"/>
        <v>0</v>
      </c>
      <c r="O244" s="38">
        <f t="shared" si="10"/>
        <v>0</v>
      </c>
      <c r="P244" s="38">
        <f t="shared" si="10"/>
        <v>0</v>
      </c>
      <c r="Q244" s="38">
        <f t="shared" si="10"/>
        <v>0</v>
      </c>
    </row>
    <row r="246" spans="1:17" x14ac:dyDescent="0.2">
      <c r="G246" s="58"/>
    </row>
    <row r="247" spans="1:17" x14ac:dyDescent="0.2">
      <c r="B247" t="s">
        <v>138</v>
      </c>
    </row>
    <row r="248" spans="1:17" x14ac:dyDescent="0.2">
      <c r="I248" s="30" t="s">
        <v>139</v>
      </c>
    </row>
    <row r="249" spans="1:17" x14ac:dyDescent="0.2">
      <c r="F249" s="35"/>
      <c r="H249" s="39"/>
      <c r="I249" s="71"/>
      <c r="J249"/>
      <c r="K249" s="40"/>
    </row>
    <row r="250" spans="1:17" x14ac:dyDescent="0.2">
      <c r="H250" s="39"/>
      <c r="I250" s="71"/>
      <c r="J250"/>
      <c r="K250" s="40"/>
    </row>
    <row r="251" spans="1:17" x14ac:dyDescent="0.2">
      <c r="H251" s="39"/>
      <c r="I251" s="71"/>
      <c r="J251"/>
      <c r="K251" s="40"/>
    </row>
    <row r="252" spans="1:17" x14ac:dyDescent="0.2">
      <c r="H252" s="41"/>
      <c r="I252" s="88"/>
      <c r="J252"/>
      <c r="K252" s="25"/>
    </row>
    <row r="253" spans="1:17" x14ac:dyDescent="0.2">
      <c r="D253" s="61"/>
      <c r="E253" s="61"/>
      <c r="F253" s="61"/>
      <c r="G253" s="61"/>
      <c r="H253" s="41"/>
      <c r="I253" s="88"/>
      <c r="J253"/>
      <c r="K253" s="42"/>
    </row>
    <row r="254" spans="1:17" x14ac:dyDescent="0.2">
      <c r="H254" s="41"/>
      <c r="I254" s="88"/>
      <c r="J254"/>
      <c r="K254" s="27"/>
    </row>
    <row r="255" spans="1:17" x14ac:dyDescent="0.2">
      <c r="H255" s="41"/>
      <c r="I255" s="88"/>
      <c r="J255"/>
      <c r="K255" s="27"/>
    </row>
    <row r="256" spans="1:17" x14ac:dyDescent="0.2">
      <c r="H256" s="41"/>
      <c r="I256" s="88"/>
      <c r="J256"/>
      <c r="K256" s="27"/>
    </row>
    <row r="257" spans="8:11" x14ac:dyDescent="0.2">
      <c r="H257" s="43"/>
      <c r="I257" s="90"/>
      <c r="J257"/>
      <c r="K257" s="44"/>
    </row>
    <row r="258" spans="8:11" x14ac:dyDescent="0.2">
      <c r="H258" s="26"/>
      <c r="I258" s="45"/>
      <c r="J258" s="45"/>
      <c r="K258" s="27"/>
    </row>
    <row r="259" spans="8:11" x14ac:dyDescent="0.2">
      <c r="H259" s="26"/>
      <c r="I259" s="45"/>
      <c r="J259" s="45"/>
      <c r="K259" s="27"/>
    </row>
    <row r="260" spans="8:11" x14ac:dyDescent="0.2">
      <c r="H260" s="26"/>
      <c r="I260" s="45"/>
      <c r="J260" s="45"/>
      <c r="K260" s="27"/>
    </row>
    <row r="261" spans="8:11" x14ac:dyDescent="0.2">
      <c r="H261" s="26"/>
      <c r="I261" s="70"/>
      <c r="J261"/>
      <c r="K261" s="27"/>
    </row>
    <row r="262" spans="8:11" x14ac:dyDescent="0.2">
      <c r="H262" s="26"/>
      <c r="I262" s="70"/>
      <c r="J262"/>
      <c r="K262" s="27"/>
    </row>
  </sheetData>
  <customSheetViews>
    <customSheetView guid="{D735A0E3-67D4-4A47-94B7-B543B7FA080E}" hiddenRows="1" topLeftCell="C1">
      <pane ySplit="19" topLeftCell="A75" activePane="bottomLeft" state="frozen"/>
      <selection pane="bottomLeft" activeCell="J23" sqref="J23:K237"/>
      <pageMargins left="0.75" right="0.75" top="1" bottom="1" header="0.5" footer="0.5"/>
      <pageSetup paperSize="9" scale="90" orientation="landscape" r:id="rId1"/>
      <headerFooter alignWithMargins="0"/>
    </customSheetView>
    <customSheetView guid="{7FDDDD5D-ED8E-47A5-AFBE-0056D605C291}" scale="85" hiddenRows="1">
      <pane ySplit="19" topLeftCell="A20" activePane="bottomLeft" state="frozen"/>
      <selection pane="bottomLeft" activeCell="A14" sqref="A14"/>
      <pageMargins left="0.75" right="0.75" top="1" bottom="1" header="0.5" footer="0.5"/>
      <pageSetup paperSize="9" scale="90" orientation="landscape" r:id="rId2"/>
      <headerFooter alignWithMargins="0"/>
    </customSheetView>
    <customSheetView guid="{A743F9C7-8B89-4E8F-B91F-1FFB859064F2}" scale="85" hiddenRows="1" topLeftCell="B1">
      <pane ySplit="19" topLeftCell="A173" activePane="bottomLeft" state="frozen"/>
      <selection pane="bottomLeft" activeCell="B1" sqref="A1:XFD1048576"/>
      <pageMargins left="0.75" right="0.75" top="1" bottom="1" header="0.5" footer="0.5"/>
      <pageSetup paperSize="9" scale="90" orientation="landscape" r:id="rId3"/>
      <headerFooter alignWithMargins="0"/>
    </customSheetView>
  </customSheetViews>
  <pageMargins left="0.75" right="0.75" top="1" bottom="1" header="0.5" footer="0.5"/>
  <pageSetup paperSize="9" scale="90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opLeftCell="C1" zoomScaleNormal="100" workbookViewId="0">
      <pane ySplit="16" topLeftCell="A232" activePane="bottomLeft" state="frozen"/>
      <selection activeCell="C1" sqref="C1"/>
      <selection pane="bottomLeft" activeCell="F138" sqref="F138:G138"/>
    </sheetView>
  </sheetViews>
  <sheetFormatPr defaultRowHeight="12.75" x14ac:dyDescent="0.2"/>
  <cols>
    <col min="1" max="1" width="22.140625" customWidth="1"/>
    <col min="2" max="2" width="35.28515625" customWidth="1"/>
    <col min="3" max="3" width="26.140625" customWidth="1"/>
    <col min="4" max="4" width="13.28515625" style="30" customWidth="1"/>
    <col min="5" max="5" width="11.5703125" style="30" customWidth="1"/>
    <col min="6" max="6" width="11.140625" style="30" customWidth="1"/>
    <col min="7" max="7" width="11.7109375" style="30" customWidth="1"/>
    <col min="8" max="8" width="12" style="30" customWidth="1"/>
    <col min="9" max="9" width="11.140625" style="30" customWidth="1"/>
    <col min="10" max="10" width="16.140625" style="30" customWidth="1"/>
    <col min="11" max="11" width="12.85546875" style="30" customWidth="1"/>
    <col min="12" max="12" width="10.85546875" customWidth="1"/>
    <col min="13" max="14" width="11.5703125" customWidth="1"/>
    <col min="15" max="15" width="12" customWidth="1"/>
    <col min="16" max="16" width="13" customWidth="1"/>
    <col min="17" max="17" width="12.7109375" customWidth="1"/>
  </cols>
  <sheetData>
    <row r="1" spans="1:17" ht="16.5" customHeight="1" x14ac:dyDescent="0.25">
      <c r="I1" s="85"/>
      <c r="J1" s="85"/>
      <c r="K1" s="85"/>
      <c r="L1" s="85"/>
      <c r="M1" s="17" t="s">
        <v>16</v>
      </c>
      <c r="N1" s="17"/>
    </row>
    <row r="2" spans="1:17" ht="15.75" hidden="1" x14ac:dyDescent="0.25">
      <c r="B2" t="s">
        <v>0</v>
      </c>
      <c r="I2" s="85"/>
      <c r="J2" s="85"/>
      <c r="K2" s="85"/>
      <c r="L2" s="85"/>
      <c r="M2" s="17" t="s">
        <v>12</v>
      </c>
      <c r="N2" s="17"/>
      <c r="O2" s="17"/>
    </row>
    <row r="3" spans="1:17" ht="15.75" hidden="1" x14ac:dyDescent="0.25">
      <c r="I3" s="85"/>
      <c r="J3" s="85"/>
      <c r="K3" s="85"/>
      <c r="L3" s="85"/>
      <c r="M3" s="17" t="s">
        <v>13</v>
      </c>
      <c r="N3" s="17"/>
      <c r="O3" s="17"/>
    </row>
    <row r="4" spans="1:17" ht="15.75" hidden="1" x14ac:dyDescent="0.25">
      <c r="I4" s="32"/>
      <c r="J4" s="32"/>
      <c r="K4" s="32"/>
      <c r="L4" s="85"/>
      <c r="M4" s="17" t="s">
        <v>14</v>
      </c>
      <c r="N4" s="17"/>
      <c r="O4" s="17"/>
    </row>
    <row r="5" spans="1:17" ht="15.75" hidden="1" x14ac:dyDescent="0.25">
      <c r="I5" s="85"/>
      <c r="J5" s="85"/>
      <c r="K5" s="85"/>
      <c r="L5" s="85"/>
      <c r="M5" s="17" t="s">
        <v>15</v>
      </c>
      <c r="N5" s="17"/>
      <c r="O5" s="17"/>
    </row>
    <row r="6" spans="1:17" ht="15.75" hidden="1" x14ac:dyDescent="0.25">
      <c r="I6" s="85"/>
      <c r="J6" s="85"/>
      <c r="K6" s="85"/>
      <c r="L6" s="85"/>
      <c r="O6" s="17"/>
    </row>
    <row r="7" spans="1:17" ht="15.75" hidden="1" x14ac:dyDescent="0.25">
      <c r="I7" s="85"/>
      <c r="J7" s="85"/>
      <c r="K7" s="85"/>
      <c r="L7" s="85"/>
    </row>
    <row r="8" spans="1:17" ht="15.75" hidden="1" x14ac:dyDescent="0.25">
      <c r="I8" s="32"/>
      <c r="J8" s="32"/>
      <c r="K8" s="32"/>
    </row>
    <row r="9" spans="1:17" ht="12.75" hidden="1" customHeight="1" x14ac:dyDescent="0.2"/>
    <row r="10" spans="1:17" ht="12.75" hidden="1" customHeight="1" x14ac:dyDescent="0.2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7" ht="15.75" hidden="1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7" ht="15.75" hidden="1" x14ac:dyDescent="0.25">
      <c r="B12" s="83"/>
      <c r="C12" s="83"/>
      <c r="D12" s="33"/>
      <c r="E12" s="33"/>
      <c r="F12" s="33"/>
      <c r="G12" s="33"/>
      <c r="H12" s="33"/>
      <c r="I12" s="33"/>
      <c r="J12" s="33"/>
      <c r="K12" s="34"/>
      <c r="L12" s="13"/>
      <c r="M12" s="13"/>
    </row>
    <row r="13" spans="1:17" ht="13.5" thickBot="1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7" ht="16.5" thickBot="1" x14ac:dyDescent="0.3">
      <c r="B14" s="121" t="s">
        <v>434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</row>
    <row r="15" spans="1:17" ht="13.5" thickBot="1" x14ac:dyDescent="0.25"/>
    <row r="16" spans="1:17" ht="127.5" customHeight="1" thickTop="1" thickBot="1" x14ac:dyDescent="0.25">
      <c r="A16" s="2" t="s">
        <v>1</v>
      </c>
      <c r="B16" s="2" t="s">
        <v>2</v>
      </c>
      <c r="C16" s="3" t="s">
        <v>3</v>
      </c>
      <c r="D16" s="66" t="s">
        <v>17</v>
      </c>
      <c r="E16" s="66"/>
      <c r="F16" s="66" t="s">
        <v>4</v>
      </c>
      <c r="G16" s="57"/>
      <c r="H16" s="79" t="s">
        <v>5</v>
      </c>
      <c r="I16" s="73"/>
      <c r="J16" s="79" t="s">
        <v>6</v>
      </c>
      <c r="K16" s="73"/>
      <c r="L16" s="72" t="s">
        <v>18</v>
      </c>
      <c r="M16" s="73"/>
      <c r="N16" s="72" t="s">
        <v>19</v>
      </c>
      <c r="O16" s="73"/>
      <c r="P16" s="72" t="s">
        <v>20</v>
      </c>
      <c r="Q16" s="73"/>
    </row>
    <row r="17" spans="1:17" ht="13.5" thickTop="1" x14ac:dyDescent="0.2">
      <c r="A17" s="4">
        <v>1</v>
      </c>
      <c r="B17" s="5">
        <v>2</v>
      </c>
      <c r="C17" s="6">
        <v>3</v>
      </c>
      <c r="D17" s="67">
        <v>4</v>
      </c>
      <c r="E17" s="56"/>
      <c r="F17" s="74">
        <v>5</v>
      </c>
      <c r="G17" s="78"/>
      <c r="H17" s="76">
        <v>6</v>
      </c>
      <c r="I17" s="78"/>
      <c r="J17" s="76">
        <v>7</v>
      </c>
      <c r="K17" s="78"/>
      <c r="L17" s="77">
        <v>8</v>
      </c>
      <c r="M17" s="78"/>
      <c r="N17" s="77">
        <v>9</v>
      </c>
      <c r="O17" s="78"/>
      <c r="P17" s="77">
        <v>10</v>
      </c>
      <c r="Q17" s="78"/>
    </row>
    <row r="18" spans="1:17" ht="12.75" customHeight="1" x14ac:dyDescent="0.2">
      <c r="A18" s="7"/>
      <c r="B18" s="7"/>
      <c r="C18" s="7"/>
      <c r="D18" s="70" t="s">
        <v>7</v>
      </c>
      <c r="E18" s="70" t="s">
        <v>8</v>
      </c>
      <c r="F18" s="70" t="s">
        <v>7</v>
      </c>
      <c r="G18" s="70" t="s">
        <v>8</v>
      </c>
      <c r="H18" s="70" t="s">
        <v>7</v>
      </c>
      <c r="I18" s="70" t="s">
        <v>8</v>
      </c>
      <c r="J18" s="70" t="s">
        <v>7</v>
      </c>
      <c r="K18" s="70" t="s">
        <v>8</v>
      </c>
      <c r="L18" s="8" t="s">
        <v>7</v>
      </c>
      <c r="M18" s="8" t="s">
        <v>9</v>
      </c>
      <c r="N18" s="8" t="s">
        <v>7</v>
      </c>
      <c r="O18" s="8" t="s">
        <v>9</v>
      </c>
      <c r="P18" s="8" t="s">
        <v>7</v>
      </c>
      <c r="Q18" s="8" t="s">
        <v>9</v>
      </c>
    </row>
    <row r="19" spans="1:17" ht="28.5" customHeight="1" x14ac:dyDescent="0.25">
      <c r="A19" s="28" t="s">
        <v>136</v>
      </c>
      <c r="B19" s="28" t="s">
        <v>353</v>
      </c>
      <c r="C19" s="92" t="s">
        <v>146</v>
      </c>
      <c r="D19" s="69"/>
      <c r="E19" s="70"/>
      <c r="F19" s="70"/>
      <c r="G19" s="70"/>
      <c r="H19" s="70"/>
      <c r="I19" s="70"/>
      <c r="J19" s="70"/>
      <c r="K19" s="70"/>
      <c r="L19" s="8"/>
      <c r="M19" s="8"/>
      <c r="N19" s="8"/>
      <c r="O19" s="8"/>
      <c r="P19" s="8"/>
      <c r="Q19" s="8"/>
    </row>
    <row r="20" spans="1:17" ht="12" customHeight="1" x14ac:dyDescent="0.25">
      <c r="A20" s="18"/>
      <c r="B20" s="18"/>
      <c r="C20" s="18" t="s">
        <v>300</v>
      </c>
      <c r="D20" s="122">
        <v>50</v>
      </c>
      <c r="E20" s="122">
        <v>990</v>
      </c>
      <c r="F20" s="31">
        <v>30</v>
      </c>
      <c r="G20" s="31">
        <f>397+82</f>
        <v>479</v>
      </c>
      <c r="H20" s="63"/>
      <c r="I20" s="24"/>
      <c r="J20" s="31"/>
      <c r="K20" s="31"/>
      <c r="L20" s="8"/>
      <c r="M20" s="8"/>
      <c r="N20" s="8"/>
      <c r="O20" s="8"/>
      <c r="P20" s="8"/>
      <c r="Q20" s="8"/>
    </row>
    <row r="21" spans="1:17" ht="12" customHeight="1" x14ac:dyDescent="0.25">
      <c r="A21" s="18"/>
      <c r="B21" s="18"/>
      <c r="C21" s="18" t="s">
        <v>301</v>
      </c>
      <c r="D21" s="122">
        <v>55</v>
      </c>
      <c r="E21" s="122">
        <v>1036</v>
      </c>
      <c r="F21" s="31">
        <v>30</v>
      </c>
      <c r="G21" s="31">
        <v>657</v>
      </c>
      <c r="H21" s="63"/>
      <c r="I21" s="24"/>
      <c r="J21" s="31"/>
      <c r="K21" s="31"/>
      <c r="L21" s="8"/>
      <c r="M21" s="8"/>
      <c r="N21" s="8"/>
      <c r="O21" s="8"/>
      <c r="P21" s="8"/>
      <c r="Q21" s="8"/>
    </row>
    <row r="22" spans="1:17" ht="24.75" customHeight="1" x14ac:dyDescent="0.25">
      <c r="A22" s="18"/>
      <c r="B22" s="18"/>
      <c r="C22" s="18" t="s">
        <v>302</v>
      </c>
      <c r="D22" s="122">
        <v>32</v>
      </c>
      <c r="E22" s="122">
        <v>1362</v>
      </c>
      <c r="F22" s="122">
        <v>17</v>
      </c>
      <c r="G22" s="122">
        <f>246+577</f>
        <v>823</v>
      </c>
      <c r="H22" s="63"/>
      <c r="I22" s="24"/>
      <c r="J22" s="31"/>
      <c r="K22" s="31"/>
      <c r="L22" s="8"/>
      <c r="M22" s="8"/>
      <c r="N22" s="8"/>
      <c r="O22" s="8"/>
      <c r="P22" s="8"/>
      <c r="Q22" s="8"/>
    </row>
    <row r="23" spans="1:17" ht="24.75" customHeight="1" x14ac:dyDescent="0.25">
      <c r="A23" s="18"/>
      <c r="B23" s="18"/>
      <c r="C23" s="18" t="s">
        <v>303</v>
      </c>
      <c r="D23" s="122">
        <v>30</v>
      </c>
      <c r="E23" s="122">
        <v>477</v>
      </c>
      <c r="F23" s="31">
        <v>14</v>
      </c>
      <c r="G23" s="31">
        <v>214</v>
      </c>
      <c r="H23" s="63"/>
      <c r="I23" s="24"/>
      <c r="J23" s="31"/>
      <c r="K23" s="31"/>
      <c r="L23" s="8"/>
      <c r="M23" s="8"/>
      <c r="N23" s="8"/>
      <c r="O23" s="8"/>
      <c r="P23" s="8"/>
      <c r="Q23" s="8"/>
    </row>
    <row r="24" spans="1:17" ht="12.75" customHeight="1" x14ac:dyDescent="0.25">
      <c r="A24" s="18"/>
      <c r="B24" s="18"/>
      <c r="C24" s="18" t="s">
        <v>304</v>
      </c>
      <c r="D24" s="122"/>
      <c r="E24" s="122"/>
      <c r="F24" s="31"/>
      <c r="G24" s="31"/>
      <c r="H24" s="63"/>
      <c r="I24" s="24"/>
      <c r="J24" s="31"/>
      <c r="K24" s="31"/>
      <c r="L24" s="8"/>
      <c r="M24" s="8"/>
      <c r="N24" s="8"/>
      <c r="O24" s="8"/>
      <c r="P24" s="8"/>
      <c r="Q24" s="8"/>
    </row>
    <row r="25" spans="1:17" ht="11.25" customHeight="1" x14ac:dyDescent="0.25">
      <c r="A25" s="18"/>
      <c r="B25" s="18"/>
      <c r="C25" s="18" t="s">
        <v>305</v>
      </c>
      <c r="D25" s="122">
        <v>13</v>
      </c>
      <c r="E25" s="122">
        <v>160</v>
      </c>
      <c r="F25" s="31">
        <v>6</v>
      </c>
      <c r="G25" s="31">
        <v>100</v>
      </c>
      <c r="H25" s="63"/>
      <c r="I25" s="24"/>
      <c r="J25" s="31"/>
      <c r="K25" s="31"/>
      <c r="L25" s="8"/>
      <c r="M25" s="8"/>
      <c r="N25" s="8"/>
      <c r="O25" s="8"/>
      <c r="P25" s="8"/>
      <c r="Q25" s="8"/>
    </row>
    <row r="26" spans="1:17" ht="16.5" customHeight="1" x14ac:dyDescent="0.25">
      <c r="A26" s="18"/>
      <c r="B26" s="18"/>
      <c r="C26" s="18" t="s">
        <v>306</v>
      </c>
      <c r="D26" s="123">
        <v>121</v>
      </c>
      <c r="E26" s="123">
        <v>2011</v>
      </c>
      <c r="F26" s="123">
        <v>33</v>
      </c>
      <c r="G26" s="123">
        <v>1322</v>
      </c>
      <c r="H26" s="63"/>
      <c r="I26" s="70"/>
      <c r="J26" s="70"/>
      <c r="K26" s="70"/>
      <c r="L26" s="8"/>
      <c r="M26" s="8"/>
      <c r="N26" s="8"/>
      <c r="O26" s="8"/>
      <c r="P26" s="8"/>
      <c r="Q26" s="8"/>
    </row>
    <row r="27" spans="1:17" ht="12" customHeight="1" x14ac:dyDescent="0.25">
      <c r="A27" s="18"/>
      <c r="B27" s="18"/>
      <c r="C27" s="18" t="s">
        <v>307</v>
      </c>
      <c r="D27" s="122">
        <v>4</v>
      </c>
      <c r="E27" s="122">
        <v>30</v>
      </c>
      <c r="F27" s="31"/>
      <c r="G27" s="31"/>
      <c r="H27" s="63"/>
      <c r="I27" s="24"/>
      <c r="J27" s="31"/>
      <c r="K27" s="31"/>
      <c r="L27" s="8"/>
      <c r="M27" s="8"/>
      <c r="N27" s="8"/>
      <c r="O27" s="8"/>
      <c r="P27" s="8"/>
      <c r="Q27" s="8"/>
    </row>
    <row r="28" spans="1:17" ht="12.75" customHeight="1" x14ac:dyDescent="0.25">
      <c r="A28" s="18"/>
      <c r="B28" s="18"/>
      <c r="C28" s="18" t="s">
        <v>308</v>
      </c>
      <c r="D28" s="122">
        <v>14</v>
      </c>
      <c r="E28" s="122">
        <v>122</v>
      </c>
      <c r="F28" s="31">
        <v>5</v>
      </c>
      <c r="G28" s="31">
        <v>57</v>
      </c>
      <c r="H28" s="63"/>
      <c r="I28" s="24"/>
      <c r="J28" s="31"/>
      <c r="K28" s="31"/>
      <c r="L28" s="8"/>
      <c r="M28" s="8"/>
      <c r="N28" s="8"/>
      <c r="O28" s="8"/>
      <c r="P28" s="8"/>
      <c r="Q28" s="8"/>
    </row>
    <row r="29" spans="1:17" ht="12.75" customHeight="1" x14ac:dyDescent="0.25">
      <c r="A29" s="18"/>
      <c r="B29" s="18"/>
      <c r="C29" s="18" t="s">
        <v>309</v>
      </c>
      <c r="D29" s="122">
        <v>20</v>
      </c>
      <c r="E29" s="122">
        <v>230</v>
      </c>
      <c r="F29" s="31">
        <v>13</v>
      </c>
      <c r="G29" s="31">
        <v>169</v>
      </c>
      <c r="H29" s="63"/>
      <c r="I29" s="24"/>
      <c r="J29" s="31"/>
      <c r="K29" s="31"/>
      <c r="L29" s="8"/>
      <c r="M29" s="8"/>
      <c r="N29" s="8"/>
      <c r="O29" s="8"/>
      <c r="P29" s="8"/>
      <c r="Q29" s="8"/>
    </row>
    <row r="30" spans="1:17" ht="12.75" customHeight="1" x14ac:dyDescent="0.25">
      <c r="A30" s="18"/>
      <c r="B30" s="18"/>
      <c r="C30" s="18" t="s">
        <v>310</v>
      </c>
      <c r="D30" s="122">
        <v>21</v>
      </c>
      <c r="E30" s="122">
        <v>262</v>
      </c>
      <c r="F30" s="31">
        <v>12</v>
      </c>
      <c r="G30" s="31">
        <v>160</v>
      </c>
      <c r="H30" s="63"/>
      <c r="I30" s="24"/>
      <c r="J30" s="31"/>
      <c r="K30" s="31"/>
      <c r="L30" s="8"/>
      <c r="M30" s="8"/>
      <c r="N30" s="8"/>
      <c r="O30" s="8"/>
      <c r="P30" s="8"/>
      <c r="Q30" s="8"/>
    </row>
    <row r="31" spans="1:17" ht="12.75" customHeight="1" x14ac:dyDescent="0.25">
      <c r="A31" s="18"/>
      <c r="B31" s="18"/>
      <c r="C31" s="18" t="s">
        <v>311</v>
      </c>
      <c r="D31" s="122">
        <v>5</v>
      </c>
      <c r="E31" s="122">
        <v>53</v>
      </c>
      <c r="F31" s="31">
        <v>4</v>
      </c>
      <c r="G31" s="31">
        <v>48</v>
      </c>
      <c r="H31" s="63"/>
      <c r="I31" s="24"/>
      <c r="J31" s="31"/>
      <c r="K31" s="31"/>
      <c r="L31" s="8"/>
      <c r="M31" s="8"/>
      <c r="N31" s="8"/>
      <c r="O31" s="8"/>
      <c r="P31" s="8"/>
      <c r="Q31" s="8"/>
    </row>
    <row r="32" spans="1:17" ht="12.75" customHeight="1" x14ac:dyDescent="0.25">
      <c r="A32" s="18"/>
      <c r="B32" s="18"/>
      <c r="C32" s="18" t="s">
        <v>312</v>
      </c>
      <c r="D32" s="122">
        <v>5</v>
      </c>
      <c r="E32" s="122">
        <v>48</v>
      </c>
      <c r="F32" s="31">
        <v>2</v>
      </c>
      <c r="G32" s="31">
        <v>29</v>
      </c>
      <c r="H32" s="63"/>
      <c r="I32" s="24"/>
      <c r="J32" s="31"/>
      <c r="K32" s="31"/>
      <c r="L32" s="8"/>
      <c r="M32" s="8"/>
      <c r="N32" s="8"/>
      <c r="O32" s="8"/>
      <c r="P32" s="8"/>
      <c r="Q32" s="8"/>
    </row>
    <row r="33" spans="1:17" ht="12.75" customHeight="1" x14ac:dyDescent="0.25">
      <c r="A33" s="18"/>
      <c r="B33" s="18"/>
      <c r="C33" s="18" t="s">
        <v>313</v>
      </c>
      <c r="D33" s="123">
        <v>44</v>
      </c>
      <c r="E33" s="123">
        <v>400</v>
      </c>
      <c r="F33" s="70">
        <v>9</v>
      </c>
      <c r="G33" s="70">
        <v>69.5</v>
      </c>
      <c r="H33" s="63"/>
      <c r="I33" s="70"/>
      <c r="J33" s="70"/>
      <c r="K33" s="70"/>
      <c r="L33" s="8"/>
      <c r="M33" s="8"/>
      <c r="N33" s="8"/>
      <c r="O33" s="8"/>
      <c r="P33" s="8"/>
      <c r="Q33" s="8"/>
    </row>
    <row r="34" spans="1:17" ht="12.75" customHeight="1" x14ac:dyDescent="0.25">
      <c r="A34" s="18"/>
      <c r="B34" s="18"/>
      <c r="C34" s="18" t="s">
        <v>314</v>
      </c>
      <c r="D34" s="122">
        <v>14</v>
      </c>
      <c r="E34" s="122">
        <v>125</v>
      </c>
      <c r="F34" s="31">
        <v>10</v>
      </c>
      <c r="G34" s="31">
        <v>82</v>
      </c>
      <c r="H34" s="63"/>
      <c r="I34" s="24"/>
      <c r="J34" s="31"/>
      <c r="K34" s="31"/>
      <c r="L34" s="8"/>
      <c r="M34" s="8"/>
      <c r="N34" s="8"/>
      <c r="O34" s="8"/>
      <c r="P34" s="8"/>
      <c r="Q34" s="8"/>
    </row>
    <row r="35" spans="1:17" ht="12.75" customHeight="1" x14ac:dyDescent="0.25">
      <c r="A35" s="18"/>
      <c r="B35" s="18"/>
      <c r="C35" s="18" t="s">
        <v>315</v>
      </c>
      <c r="D35" s="122">
        <v>8</v>
      </c>
      <c r="E35" s="122">
        <v>51</v>
      </c>
      <c r="F35" s="31">
        <v>2</v>
      </c>
      <c r="G35" s="31">
        <v>13</v>
      </c>
      <c r="H35" s="63"/>
      <c r="I35" s="24"/>
      <c r="J35" s="31"/>
      <c r="K35" s="31"/>
      <c r="L35" s="8"/>
      <c r="M35" s="8"/>
      <c r="N35" s="8"/>
      <c r="O35" s="8"/>
      <c r="P35" s="8"/>
      <c r="Q35" s="8"/>
    </row>
    <row r="36" spans="1:17" ht="12.75" customHeight="1" x14ac:dyDescent="0.25">
      <c r="A36" s="18"/>
      <c r="B36" s="18"/>
      <c r="C36" s="18" t="s">
        <v>316</v>
      </c>
      <c r="D36" s="122">
        <v>46</v>
      </c>
      <c r="E36" s="122">
        <v>288</v>
      </c>
      <c r="F36" s="31">
        <v>15</v>
      </c>
      <c r="G36" s="31">
        <v>119</v>
      </c>
      <c r="H36" s="63"/>
      <c r="I36" s="24"/>
      <c r="J36" s="31"/>
      <c r="K36" s="31"/>
      <c r="L36" s="8"/>
      <c r="M36" s="8"/>
      <c r="N36" s="8"/>
      <c r="O36" s="8"/>
      <c r="P36" s="8"/>
      <c r="Q36" s="8"/>
    </row>
    <row r="37" spans="1:17" ht="12.75" customHeight="1" x14ac:dyDescent="0.25">
      <c r="A37" s="18"/>
      <c r="B37" s="18"/>
      <c r="C37" s="18" t="s">
        <v>317</v>
      </c>
      <c r="D37" s="122">
        <v>16</v>
      </c>
      <c r="E37" s="122">
        <v>104</v>
      </c>
      <c r="F37" s="31">
        <v>3</v>
      </c>
      <c r="G37" s="31">
        <v>20</v>
      </c>
      <c r="H37" s="63"/>
      <c r="I37" s="24"/>
      <c r="J37" s="31"/>
      <c r="K37" s="31"/>
      <c r="L37" s="8"/>
      <c r="M37" s="8"/>
      <c r="N37" s="8"/>
      <c r="O37" s="8"/>
      <c r="P37" s="8"/>
      <c r="Q37" s="8"/>
    </row>
    <row r="38" spans="1:17" ht="12.75" customHeight="1" x14ac:dyDescent="0.25">
      <c r="A38" s="18"/>
      <c r="B38" s="18"/>
      <c r="C38" s="18" t="s">
        <v>318</v>
      </c>
      <c r="D38" s="122">
        <v>27</v>
      </c>
      <c r="E38" s="122">
        <v>182</v>
      </c>
      <c r="F38" s="31">
        <v>5</v>
      </c>
      <c r="G38" s="31">
        <v>48</v>
      </c>
      <c r="H38" s="63"/>
      <c r="I38" s="24"/>
      <c r="J38" s="31"/>
      <c r="K38" s="31"/>
      <c r="L38" s="8"/>
      <c r="M38" s="8"/>
      <c r="N38" s="8"/>
      <c r="O38" s="8"/>
      <c r="P38" s="8"/>
      <c r="Q38" s="8"/>
    </row>
    <row r="39" spans="1:17" ht="12.75" customHeight="1" x14ac:dyDescent="0.25">
      <c r="A39" s="18"/>
      <c r="B39" s="18"/>
      <c r="C39" s="18" t="s">
        <v>319</v>
      </c>
      <c r="D39" s="122">
        <v>8</v>
      </c>
      <c r="E39" s="122">
        <v>86</v>
      </c>
      <c r="F39" s="31">
        <v>4</v>
      </c>
      <c r="G39" s="31">
        <v>43</v>
      </c>
      <c r="H39" s="63"/>
      <c r="I39" s="24"/>
      <c r="J39" s="31"/>
      <c r="K39" s="31"/>
      <c r="L39" s="8"/>
      <c r="M39" s="8"/>
      <c r="N39" s="8"/>
      <c r="O39" s="8"/>
      <c r="P39" s="8"/>
      <c r="Q39" s="8"/>
    </row>
    <row r="40" spans="1:17" ht="12.75" customHeight="1" x14ac:dyDescent="0.25">
      <c r="A40" s="18"/>
      <c r="B40" s="18"/>
      <c r="C40" s="18" t="s">
        <v>320</v>
      </c>
      <c r="D40" s="122">
        <v>23</v>
      </c>
      <c r="E40" s="122">
        <v>110</v>
      </c>
      <c r="F40" s="31">
        <v>11</v>
      </c>
      <c r="G40" s="31">
        <v>66</v>
      </c>
      <c r="H40" s="63"/>
      <c r="I40" s="24"/>
      <c r="J40" s="31"/>
      <c r="K40" s="31"/>
      <c r="L40" s="8"/>
      <c r="M40" s="8"/>
      <c r="N40" s="8"/>
      <c r="O40" s="8"/>
      <c r="P40" s="8"/>
      <c r="Q40" s="8"/>
    </row>
    <row r="41" spans="1:17" ht="12.75" customHeight="1" x14ac:dyDescent="0.25">
      <c r="A41" s="18"/>
      <c r="B41" s="18"/>
      <c r="C41" s="18" t="s">
        <v>321</v>
      </c>
      <c r="D41" s="122">
        <v>4</v>
      </c>
      <c r="E41" s="122">
        <v>33</v>
      </c>
      <c r="F41" s="31">
        <v>4</v>
      </c>
      <c r="G41" s="31">
        <v>33</v>
      </c>
      <c r="H41" s="63"/>
      <c r="I41" s="24"/>
      <c r="J41" s="31"/>
      <c r="K41" s="31"/>
      <c r="L41" s="8"/>
      <c r="M41" s="8"/>
      <c r="N41" s="8"/>
      <c r="O41" s="8"/>
      <c r="P41" s="8"/>
      <c r="Q41" s="8"/>
    </row>
    <row r="42" spans="1:17" ht="12.75" customHeight="1" x14ac:dyDescent="0.25">
      <c r="A42" s="18"/>
      <c r="B42" s="18"/>
      <c r="C42" s="18" t="s">
        <v>322</v>
      </c>
      <c r="D42" s="31"/>
      <c r="E42" s="31"/>
      <c r="F42" s="31"/>
      <c r="G42" s="31"/>
      <c r="H42" s="63"/>
      <c r="I42" s="24"/>
      <c r="J42" s="31"/>
      <c r="K42" s="31"/>
      <c r="L42" s="8"/>
      <c r="M42" s="8"/>
      <c r="N42" s="8"/>
      <c r="O42" s="8"/>
      <c r="P42" s="8"/>
      <c r="Q42" s="8"/>
    </row>
    <row r="43" spans="1:17" ht="12.75" customHeight="1" x14ac:dyDescent="0.25">
      <c r="A43" s="18"/>
      <c r="B43" s="18"/>
      <c r="C43" s="18" t="s">
        <v>323</v>
      </c>
      <c r="D43" s="122">
        <v>46</v>
      </c>
      <c r="E43" s="122">
        <v>389</v>
      </c>
      <c r="F43" s="31">
        <v>14</v>
      </c>
      <c r="G43" s="31">
        <v>100</v>
      </c>
      <c r="H43" s="63"/>
      <c r="I43" s="24"/>
      <c r="J43" s="31"/>
      <c r="K43" s="31"/>
      <c r="L43" s="8"/>
      <c r="M43" s="8"/>
      <c r="N43" s="8"/>
      <c r="O43" s="8"/>
      <c r="P43" s="8"/>
      <c r="Q43" s="8"/>
    </row>
    <row r="44" spans="1:17" ht="12.75" customHeight="1" x14ac:dyDescent="0.25">
      <c r="A44" s="18"/>
      <c r="B44" s="18"/>
      <c r="C44" s="18" t="s">
        <v>324</v>
      </c>
      <c r="D44" s="122">
        <v>6</v>
      </c>
      <c r="E44" s="122">
        <v>70</v>
      </c>
      <c r="F44" s="31">
        <v>1</v>
      </c>
      <c r="G44" s="31">
        <v>15</v>
      </c>
      <c r="H44" s="63"/>
      <c r="I44" s="24"/>
      <c r="J44" s="31"/>
      <c r="K44" s="31"/>
      <c r="L44" s="8"/>
      <c r="M44" s="8"/>
      <c r="N44" s="8"/>
      <c r="O44" s="8"/>
      <c r="P44" s="8"/>
      <c r="Q44" s="8"/>
    </row>
    <row r="45" spans="1:17" ht="12.75" customHeight="1" x14ac:dyDescent="0.25">
      <c r="A45" s="18"/>
      <c r="B45" s="18"/>
      <c r="C45" s="18" t="s">
        <v>325</v>
      </c>
      <c r="D45" s="122">
        <v>62</v>
      </c>
      <c r="E45" s="122">
        <v>300</v>
      </c>
      <c r="F45" s="31">
        <v>19</v>
      </c>
      <c r="G45" s="31">
        <v>116</v>
      </c>
      <c r="H45" s="63"/>
      <c r="I45" s="24"/>
      <c r="J45" s="31"/>
      <c r="K45" s="31"/>
      <c r="L45" s="8"/>
      <c r="M45" s="8"/>
      <c r="N45" s="8"/>
      <c r="O45" s="8"/>
      <c r="P45" s="8"/>
      <c r="Q45" s="8"/>
    </row>
    <row r="46" spans="1:17" ht="12.75" customHeight="1" x14ac:dyDescent="0.25">
      <c r="A46" s="18"/>
      <c r="B46" s="18"/>
      <c r="C46" s="18" t="s">
        <v>326</v>
      </c>
      <c r="D46" s="123">
        <v>56</v>
      </c>
      <c r="E46" s="123">
        <v>817</v>
      </c>
      <c r="F46" s="70">
        <v>27</v>
      </c>
      <c r="G46" s="70">
        <v>515</v>
      </c>
      <c r="H46" s="63"/>
      <c r="I46" s="70"/>
      <c r="J46" s="70"/>
      <c r="K46" s="70"/>
      <c r="L46" s="8"/>
      <c r="M46" s="8"/>
      <c r="N46" s="8"/>
      <c r="O46" s="8"/>
      <c r="P46" s="8"/>
      <c r="Q46" s="8"/>
    </row>
    <row r="47" spans="1:17" ht="12.75" customHeight="1" x14ac:dyDescent="0.25">
      <c r="A47" s="18"/>
      <c r="B47" s="18"/>
      <c r="C47" s="18" t="s">
        <v>327</v>
      </c>
      <c r="D47" s="122"/>
      <c r="E47" s="122"/>
      <c r="F47" s="31"/>
      <c r="G47" s="31"/>
      <c r="H47" s="63"/>
      <c r="I47" s="24"/>
      <c r="J47" s="31"/>
      <c r="K47" s="31"/>
      <c r="L47" s="8"/>
      <c r="M47" s="8"/>
      <c r="N47" s="8"/>
      <c r="O47" s="8"/>
      <c r="P47" s="8"/>
      <c r="Q47" s="8"/>
    </row>
    <row r="48" spans="1:17" ht="12.75" customHeight="1" x14ac:dyDescent="0.25">
      <c r="A48" s="18"/>
      <c r="B48" s="18"/>
      <c r="C48" s="18" t="s">
        <v>328</v>
      </c>
      <c r="D48" s="122">
        <v>2</v>
      </c>
      <c r="E48" s="122">
        <v>10</v>
      </c>
      <c r="F48" s="31">
        <v>1</v>
      </c>
      <c r="G48" s="31">
        <v>5</v>
      </c>
      <c r="H48" s="63"/>
      <c r="I48" s="24"/>
      <c r="J48" s="31"/>
      <c r="K48" s="31"/>
      <c r="L48" s="8"/>
      <c r="M48" s="8"/>
      <c r="N48" s="8"/>
      <c r="O48" s="8"/>
      <c r="P48" s="8"/>
      <c r="Q48" s="8"/>
    </row>
    <row r="49" spans="1:17" ht="12.75" customHeight="1" x14ac:dyDescent="0.25">
      <c r="A49" s="18"/>
      <c r="B49" s="18"/>
      <c r="C49" s="18" t="s">
        <v>329</v>
      </c>
      <c r="D49" s="122">
        <v>27</v>
      </c>
      <c r="E49" s="122">
        <v>403</v>
      </c>
      <c r="F49" s="31">
        <v>10</v>
      </c>
      <c r="G49" s="31">
        <v>81</v>
      </c>
      <c r="H49" s="63"/>
      <c r="I49" s="24"/>
      <c r="J49" s="31"/>
      <c r="K49" s="31"/>
      <c r="L49" s="8"/>
      <c r="M49" s="8"/>
      <c r="N49" s="8"/>
      <c r="O49" s="8"/>
      <c r="P49" s="8"/>
      <c r="Q49" s="8"/>
    </row>
    <row r="50" spans="1:17" ht="12.75" customHeight="1" x14ac:dyDescent="0.25">
      <c r="A50" s="18"/>
      <c r="B50" s="18"/>
      <c r="C50" s="18" t="s">
        <v>330</v>
      </c>
      <c r="D50" s="31"/>
      <c r="E50" s="31"/>
      <c r="F50" s="31"/>
      <c r="G50" s="31"/>
      <c r="H50" s="63"/>
      <c r="I50" s="24"/>
      <c r="J50" s="31"/>
      <c r="K50" s="31"/>
      <c r="L50" s="8"/>
      <c r="M50" s="8"/>
      <c r="N50" s="8"/>
      <c r="O50" s="8"/>
      <c r="P50" s="8"/>
      <c r="Q50" s="8"/>
    </row>
    <row r="51" spans="1:17" ht="12.75" customHeight="1" x14ac:dyDescent="0.25">
      <c r="A51" s="18"/>
      <c r="B51" s="18"/>
      <c r="C51" s="18" t="s">
        <v>331</v>
      </c>
      <c r="D51" s="122">
        <v>8</v>
      </c>
      <c r="E51" s="122">
        <v>76</v>
      </c>
      <c r="F51" s="31">
        <v>7</v>
      </c>
      <c r="G51" s="31">
        <v>66</v>
      </c>
      <c r="H51" s="63"/>
      <c r="I51" s="24"/>
      <c r="J51" s="31"/>
      <c r="K51" s="31"/>
      <c r="L51" s="8"/>
      <c r="M51" s="8"/>
      <c r="N51" s="8"/>
      <c r="O51" s="8"/>
      <c r="P51" s="8"/>
      <c r="Q51" s="8"/>
    </row>
    <row r="52" spans="1:17" ht="12.75" customHeight="1" x14ac:dyDescent="0.25">
      <c r="A52" s="18"/>
      <c r="B52" s="18"/>
      <c r="C52" s="18" t="s">
        <v>332</v>
      </c>
      <c r="D52" s="31">
        <v>2</v>
      </c>
      <c r="E52" s="31">
        <v>15</v>
      </c>
      <c r="F52" s="31">
        <v>1</v>
      </c>
      <c r="G52" s="31">
        <v>12</v>
      </c>
      <c r="H52" s="63"/>
      <c r="I52" s="24"/>
      <c r="J52" s="31"/>
      <c r="K52" s="31"/>
      <c r="L52" s="8"/>
      <c r="M52" s="8"/>
      <c r="N52" s="8"/>
      <c r="O52" s="8"/>
      <c r="P52" s="8"/>
      <c r="Q52" s="8"/>
    </row>
    <row r="53" spans="1:17" ht="12.75" customHeight="1" x14ac:dyDescent="0.25">
      <c r="A53" s="18"/>
      <c r="B53" s="18"/>
      <c r="C53" s="18" t="s">
        <v>333</v>
      </c>
      <c r="D53" s="122">
        <v>4</v>
      </c>
      <c r="E53" s="122">
        <v>26</v>
      </c>
      <c r="F53" s="31">
        <v>2</v>
      </c>
      <c r="G53" s="31">
        <v>20</v>
      </c>
      <c r="H53" s="63"/>
      <c r="I53" s="24"/>
      <c r="J53" s="31"/>
      <c r="K53" s="31"/>
      <c r="L53" s="8"/>
      <c r="M53" s="8"/>
      <c r="N53" s="8"/>
      <c r="O53" s="8"/>
      <c r="P53" s="8"/>
      <c r="Q53" s="8"/>
    </row>
    <row r="54" spans="1:17" ht="12.75" customHeight="1" x14ac:dyDescent="0.25">
      <c r="A54" s="18"/>
      <c r="B54" s="18"/>
      <c r="C54" s="18" t="s">
        <v>334</v>
      </c>
      <c r="D54" s="31">
        <v>1</v>
      </c>
      <c r="E54" s="31">
        <v>8</v>
      </c>
      <c r="F54" s="31">
        <v>1</v>
      </c>
      <c r="G54" s="31">
        <v>8</v>
      </c>
      <c r="H54" s="63"/>
      <c r="I54" s="24"/>
      <c r="J54" s="31"/>
      <c r="K54" s="31"/>
      <c r="L54" s="8"/>
      <c r="M54" s="8"/>
      <c r="N54" s="8"/>
      <c r="O54" s="8"/>
      <c r="P54" s="8"/>
      <c r="Q54" s="8"/>
    </row>
    <row r="55" spans="1:17" ht="12.75" customHeight="1" x14ac:dyDescent="0.25">
      <c r="A55" s="18"/>
      <c r="B55" s="18"/>
      <c r="C55" s="18" t="s">
        <v>335</v>
      </c>
      <c r="D55" s="122">
        <v>12</v>
      </c>
      <c r="E55" s="122">
        <v>73</v>
      </c>
      <c r="F55" s="31">
        <v>8</v>
      </c>
      <c r="G55" s="31">
        <v>44</v>
      </c>
      <c r="H55" s="63"/>
      <c r="I55" s="24"/>
      <c r="J55" s="31"/>
      <c r="K55" s="31"/>
      <c r="L55" s="8"/>
      <c r="M55" s="8"/>
      <c r="N55" s="8"/>
      <c r="O55" s="8"/>
      <c r="P55" s="8"/>
      <c r="Q55" s="8"/>
    </row>
    <row r="56" spans="1:17" ht="12.75" customHeight="1" x14ac:dyDescent="0.25">
      <c r="A56" s="18"/>
      <c r="B56" s="18"/>
      <c r="C56" s="18" t="s">
        <v>336</v>
      </c>
      <c r="D56" s="70"/>
      <c r="E56" s="70"/>
      <c r="F56" s="70"/>
      <c r="G56" s="70"/>
      <c r="H56" s="63"/>
      <c r="I56" s="70"/>
      <c r="J56" s="70"/>
      <c r="K56" s="70"/>
      <c r="L56" s="8"/>
      <c r="M56" s="8"/>
      <c r="N56" s="8"/>
      <c r="O56" s="8"/>
      <c r="P56" s="8"/>
      <c r="Q56" s="8"/>
    </row>
    <row r="57" spans="1:17" ht="12.75" customHeight="1" x14ac:dyDescent="0.25">
      <c r="A57" s="18"/>
      <c r="B57" s="18"/>
      <c r="C57" s="18" t="s">
        <v>337</v>
      </c>
      <c r="D57" s="31">
        <v>2</v>
      </c>
      <c r="E57" s="31">
        <v>6</v>
      </c>
      <c r="F57" s="31">
        <v>2</v>
      </c>
      <c r="G57" s="31">
        <v>6</v>
      </c>
      <c r="H57" s="63"/>
      <c r="I57" s="24"/>
      <c r="J57" s="31"/>
      <c r="K57" s="31"/>
      <c r="L57" s="8"/>
      <c r="M57" s="8"/>
      <c r="N57" s="8"/>
      <c r="O57" s="8"/>
      <c r="P57" s="8"/>
      <c r="Q57" s="8"/>
    </row>
    <row r="58" spans="1:17" ht="12.75" customHeight="1" x14ac:dyDescent="0.25">
      <c r="A58" s="18"/>
      <c r="B58" s="18"/>
      <c r="C58" s="18" t="s">
        <v>338</v>
      </c>
      <c r="D58" s="31"/>
      <c r="E58" s="31"/>
      <c r="F58" s="31"/>
      <c r="G58" s="31"/>
      <c r="H58" s="63"/>
      <c r="I58" s="24"/>
      <c r="J58" s="31"/>
      <c r="K58" s="31"/>
      <c r="L58" s="8"/>
      <c r="M58" s="8"/>
      <c r="N58" s="8"/>
      <c r="O58" s="8"/>
      <c r="P58" s="8"/>
      <c r="Q58" s="8"/>
    </row>
    <row r="59" spans="1:17" ht="12.75" customHeight="1" x14ac:dyDescent="0.25">
      <c r="A59" s="18"/>
      <c r="B59" s="18"/>
      <c r="C59" s="18" t="s">
        <v>339</v>
      </c>
      <c r="D59" s="31"/>
      <c r="E59" s="31"/>
      <c r="F59" s="31"/>
      <c r="G59" s="31"/>
      <c r="H59" s="63"/>
      <c r="I59" s="24"/>
      <c r="J59" s="31"/>
      <c r="K59" s="31"/>
      <c r="L59" s="8"/>
      <c r="M59" s="8"/>
      <c r="N59" s="8"/>
      <c r="O59" s="8"/>
      <c r="P59" s="8"/>
      <c r="Q59" s="8"/>
    </row>
    <row r="60" spans="1:17" ht="12.75" customHeight="1" x14ac:dyDescent="0.25">
      <c r="A60" s="18"/>
      <c r="B60" s="18"/>
      <c r="C60" s="18" t="s">
        <v>372</v>
      </c>
      <c r="D60" s="31"/>
      <c r="E60" s="31"/>
      <c r="F60" s="31"/>
      <c r="G60" s="31"/>
      <c r="H60" s="63"/>
      <c r="I60" s="24"/>
      <c r="J60" s="31"/>
      <c r="K60" s="31"/>
      <c r="L60" s="8"/>
      <c r="M60" s="8"/>
      <c r="N60" s="8"/>
      <c r="O60" s="8"/>
      <c r="P60" s="8"/>
      <c r="Q60" s="8"/>
    </row>
    <row r="61" spans="1:17" ht="17.25" customHeight="1" x14ac:dyDescent="0.2">
      <c r="A61" s="18"/>
      <c r="B61" s="18"/>
      <c r="C61" s="19" t="s">
        <v>30</v>
      </c>
      <c r="D61" s="31">
        <f t="shared" ref="D61:Q61" si="0">SUM(D20:D60)</f>
        <v>788</v>
      </c>
      <c r="E61" s="31">
        <f t="shared" si="0"/>
        <v>10353</v>
      </c>
      <c r="F61" s="31">
        <f t="shared" si="0"/>
        <v>322</v>
      </c>
      <c r="G61" s="31">
        <f t="shared" si="0"/>
        <v>5539.5</v>
      </c>
      <c r="H61" s="31"/>
      <c r="I61" s="31">
        <f t="shared" si="0"/>
        <v>0</v>
      </c>
      <c r="J61" s="31">
        <f t="shared" si="0"/>
        <v>0</v>
      </c>
      <c r="K61" s="31">
        <f t="shared" si="0"/>
        <v>0</v>
      </c>
      <c r="L61" s="31">
        <f t="shared" si="0"/>
        <v>0</v>
      </c>
      <c r="M61" s="31">
        <f t="shared" si="0"/>
        <v>0</v>
      </c>
      <c r="N61" s="31">
        <f t="shared" si="0"/>
        <v>0</v>
      </c>
      <c r="O61" s="31">
        <f t="shared" si="0"/>
        <v>0</v>
      </c>
      <c r="P61" s="31">
        <f t="shared" si="0"/>
        <v>0</v>
      </c>
      <c r="Q61" s="31">
        <f t="shared" si="0"/>
        <v>0</v>
      </c>
    </row>
    <row r="62" spans="1:17" ht="15" x14ac:dyDescent="0.25">
      <c r="A62" s="18"/>
      <c r="B62" s="18"/>
      <c r="C62" s="92" t="s">
        <v>148</v>
      </c>
      <c r="D62" s="69"/>
      <c r="E62" s="31"/>
      <c r="F62" s="31"/>
      <c r="G62" s="31"/>
      <c r="H62" s="63"/>
      <c r="I62" s="24"/>
      <c r="J62" s="31"/>
      <c r="K62" s="31"/>
      <c r="L62" s="8"/>
      <c r="M62" s="8"/>
      <c r="N62" s="8"/>
      <c r="O62" s="8"/>
      <c r="P62" s="8"/>
      <c r="Q62" s="8"/>
    </row>
    <row r="63" spans="1:17" ht="12.75" customHeight="1" x14ac:dyDescent="0.25">
      <c r="A63" s="18"/>
      <c r="B63" s="48"/>
      <c r="C63" s="18" t="s">
        <v>344</v>
      </c>
      <c r="D63" s="122">
        <v>30</v>
      </c>
      <c r="E63" s="122">
        <v>385</v>
      </c>
      <c r="F63" s="31">
        <v>16</v>
      </c>
      <c r="G63" s="31">
        <v>201</v>
      </c>
      <c r="H63" s="63"/>
      <c r="I63" s="24"/>
      <c r="J63" s="31"/>
      <c r="K63" s="31"/>
      <c r="L63" s="8"/>
      <c r="M63" s="8"/>
      <c r="N63" s="8"/>
      <c r="O63" s="8"/>
      <c r="P63" s="8"/>
      <c r="Q63" s="8"/>
    </row>
    <row r="64" spans="1:17" ht="12.75" customHeight="1" x14ac:dyDescent="0.25">
      <c r="A64" s="18"/>
      <c r="B64" s="48"/>
      <c r="C64" s="18" t="s">
        <v>149</v>
      </c>
      <c r="D64" s="122">
        <v>21</v>
      </c>
      <c r="E64" s="122">
        <v>167</v>
      </c>
      <c r="F64" s="31">
        <v>7</v>
      </c>
      <c r="G64" s="31">
        <v>82</v>
      </c>
      <c r="H64" s="63"/>
      <c r="I64" s="24"/>
      <c r="J64" s="31"/>
      <c r="K64" s="31"/>
      <c r="L64" s="8"/>
      <c r="M64" s="8"/>
      <c r="N64" s="8"/>
      <c r="O64" s="8"/>
      <c r="P64" s="8"/>
      <c r="Q64" s="8"/>
    </row>
    <row r="65" spans="1:17" ht="12.75" customHeight="1" x14ac:dyDescent="0.25">
      <c r="A65" s="18"/>
      <c r="B65" s="48"/>
      <c r="C65" s="18" t="s">
        <v>150</v>
      </c>
      <c r="D65" s="122">
        <v>6</v>
      </c>
      <c r="E65" s="122">
        <v>35</v>
      </c>
      <c r="F65" s="31">
        <v>4</v>
      </c>
      <c r="G65" s="31">
        <v>40</v>
      </c>
      <c r="H65" s="63"/>
      <c r="I65" s="24"/>
      <c r="J65" s="31"/>
      <c r="K65" s="31"/>
      <c r="L65" s="8"/>
      <c r="M65" s="8"/>
      <c r="N65" s="8"/>
      <c r="O65" s="8"/>
      <c r="P65" s="8"/>
      <c r="Q65" s="8"/>
    </row>
    <row r="66" spans="1:17" ht="12.75" customHeight="1" x14ac:dyDescent="0.25">
      <c r="A66" s="18"/>
      <c r="B66" s="48"/>
      <c r="C66" s="18" t="s">
        <v>151</v>
      </c>
      <c r="D66" s="31"/>
      <c r="E66" s="31"/>
      <c r="F66" s="31"/>
      <c r="G66" s="31"/>
      <c r="H66" s="63"/>
      <c r="I66" s="24"/>
      <c r="J66" s="31"/>
      <c r="K66" s="31"/>
      <c r="L66" s="8"/>
      <c r="M66" s="8"/>
      <c r="N66" s="8"/>
      <c r="O66" s="8"/>
      <c r="P66" s="8"/>
      <c r="Q66" s="8"/>
    </row>
    <row r="67" spans="1:17" ht="12.75" customHeight="1" x14ac:dyDescent="0.25">
      <c r="A67" s="18"/>
      <c r="B67" s="48"/>
      <c r="C67" s="18" t="s">
        <v>152</v>
      </c>
      <c r="D67" s="122">
        <v>9</v>
      </c>
      <c r="E67" s="122">
        <v>94</v>
      </c>
      <c r="F67" s="31">
        <v>6</v>
      </c>
      <c r="G67" s="31">
        <v>61</v>
      </c>
      <c r="H67" s="63"/>
      <c r="I67" s="24"/>
      <c r="J67" s="31"/>
      <c r="K67" s="31"/>
      <c r="L67" s="8"/>
      <c r="M67" s="8"/>
      <c r="N67" s="8"/>
      <c r="O67" s="8"/>
      <c r="P67" s="8"/>
      <c r="Q67" s="8"/>
    </row>
    <row r="68" spans="1:17" ht="12.75" customHeight="1" x14ac:dyDescent="0.25">
      <c r="A68" s="18"/>
      <c r="B68" s="48"/>
      <c r="C68" s="18" t="s">
        <v>345</v>
      </c>
      <c r="D68" s="122">
        <v>8</v>
      </c>
      <c r="E68" s="122">
        <v>33</v>
      </c>
      <c r="F68" s="31">
        <v>2</v>
      </c>
      <c r="G68" s="31">
        <v>8</v>
      </c>
      <c r="H68" s="63"/>
      <c r="I68" s="24"/>
      <c r="J68" s="31"/>
      <c r="K68" s="31"/>
      <c r="L68" s="8"/>
      <c r="M68" s="8"/>
      <c r="N68" s="8"/>
      <c r="O68" s="8"/>
      <c r="P68" s="8"/>
      <c r="Q68" s="8"/>
    </row>
    <row r="69" spans="1:17" ht="12.75" customHeight="1" x14ac:dyDescent="0.25">
      <c r="A69" s="18"/>
      <c r="B69" s="48"/>
      <c r="C69" s="18" t="s">
        <v>153</v>
      </c>
      <c r="D69" s="122">
        <v>9</v>
      </c>
      <c r="E69" s="122">
        <v>70</v>
      </c>
      <c r="F69" s="31">
        <v>8</v>
      </c>
      <c r="G69" s="31">
        <v>60</v>
      </c>
      <c r="H69" s="63"/>
      <c r="I69" s="24"/>
      <c r="J69" s="31"/>
      <c r="K69" s="31"/>
      <c r="L69" s="8"/>
      <c r="M69" s="8"/>
      <c r="N69" s="8"/>
      <c r="O69" s="8"/>
      <c r="P69" s="8"/>
      <c r="Q69" s="8"/>
    </row>
    <row r="70" spans="1:17" ht="12.75" customHeight="1" x14ac:dyDescent="0.25">
      <c r="A70" s="18"/>
      <c r="B70" s="48"/>
      <c r="C70" s="18" t="s">
        <v>155</v>
      </c>
      <c r="D70" s="122">
        <v>3</v>
      </c>
      <c r="E70" s="122">
        <v>15</v>
      </c>
      <c r="F70" s="31"/>
      <c r="G70" s="31"/>
      <c r="H70" s="63"/>
      <c r="I70" s="24"/>
      <c r="J70" s="31"/>
      <c r="K70" s="31"/>
      <c r="L70" s="8"/>
      <c r="M70" s="8"/>
      <c r="N70" s="8"/>
      <c r="O70" s="8"/>
      <c r="P70" s="8"/>
      <c r="Q70" s="8"/>
    </row>
    <row r="71" spans="1:17" ht="12.75" customHeight="1" x14ac:dyDescent="0.25">
      <c r="A71" s="18"/>
      <c r="B71" s="48"/>
      <c r="C71" s="18" t="s">
        <v>433</v>
      </c>
      <c r="D71" s="31"/>
      <c r="E71" s="31"/>
      <c r="F71" s="31"/>
      <c r="G71" s="31"/>
      <c r="H71" s="63"/>
      <c r="I71" s="24"/>
      <c r="J71" s="31"/>
      <c r="K71" s="31"/>
      <c r="L71" s="8"/>
      <c r="M71" s="8"/>
      <c r="N71" s="8"/>
      <c r="O71" s="8"/>
      <c r="P71" s="8"/>
      <c r="Q71" s="8"/>
    </row>
    <row r="72" spans="1:17" ht="12.75" customHeight="1" x14ac:dyDescent="0.25">
      <c r="A72" s="18"/>
      <c r="B72" s="48"/>
      <c r="C72" s="18" t="s">
        <v>147</v>
      </c>
      <c r="D72" s="31"/>
      <c r="E72" s="31"/>
      <c r="F72" s="31"/>
      <c r="G72" s="31"/>
      <c r="H72" s="63"/>
      <c r="I72" s="24"/>
      <c r="J72" s="31"/>
      <c r="K72" s="31"/>
      <c r="L72" s="8"/>
      <c r="M72" s="8"/>
      <c r="N72" s="8"/>
      <c r="O72" s="8"/>
      <c r="P72" s="8"/>
      <c r="Q72" s="8"/>
    </row>
    <row r="73" spans="1:17" ht="12.75" customHeight="1" x14ac:dyDescent="0.25">
      <c r="A73" s="18"/>
      <c r="B73" s="48"/>
      <c r="C73" s="18" t="s">
        <v>156</v>
      </c>
      <c r="D73" s="31">
        <v>1</v>
      </c>
      <c r="E73" s="31">
        <v>10</v>
      </c>
      <c r="F73" s="31">
        <v>1</v>
      </c>
      <c r="G73" s="31">
        <v>10</v>
      </c>
      <c r="H73" s="63"/>
      <c r="I73" s="24"/>
      <c r="J73" s="31"/>
      <c r="K73" s="31"/>
      <c r="L73" s="8"/>
      <c r="M73" s="8"/>
      <c r="N73" s="8"/>
      <c r="O73" s="8"/>
      <c r="P73" s="8"/>
      <c r="Q73" s="8"/>
    </row>
    <row r="74" spans="1:17" ht="12.75" customHeight="1" x14ac:dyDescent="0.25">
      <c r="A74" s="18"/>
      <c r="B74" s="48"/>
      <c r="C74" s="18" t="s">
        <v>157</v>
      </c>
      <c r="D74" s="122">
        <v>8</v>
      </c>
      <c r="E74" s="122">
        <v>53</v>
      </c>
      <c r="F74" s="31">
        <v>4</v>
      </c>
      <c r="G74" s="31">
        <v>33</v>
      </c>
      <c r="H74" s="63"/>
      <c r="I74" s="24"/>
      <c r="J74" s="31"/>
      <c r="K74" s="31"/>
      <c r="L74" s="8"/>
      <c r="M74" s="8"/>
      <c r="N74" s="8"/>
      <c r="O74" s="8"/>
      <c r="P74" s="8"/>
      <c r="Q74" s="8"/>
    </row>
    <row r="75" spans="1:17" ht="12.75" customHeight="1" x14ac:dyDescent="0.25">
      <c r="A75" s="18"/>
      <c r="B75" s="48"/>
      <c r="C75" s="18" t="s">
        <v>158</v>
      </c>
      <c r="D75" s="31">
        <v>4</v>
      </c>
      <c r="E75" s="31">
        <v>27</v>
      </c>
      <c r="F75" s="31">
        <v>3</v>
      </c>
      <c r="G75" s="31">
        <v>22</v>
      </c>
      <c r="H75" s="63"/>
      <c r="I75" s="24"/>
      <c r="J75" s="31"/>
      <c r="K75" s="31"/>
      <c r="L75" s="8"/>
      <c r="M75" s="8"/>
      <c r="N75" s="8"/>
      <c r="O75" s="8"/>
      <c r="P75" s="8"/>
      <c r="Q75" s="8"/>
    </row>
    <row r="76" spans="1:17" ht="12.75" customHeight="1" x14ac:dyDescent="0.25">
      <c r="A76" s="18"/>
      <c r="B76" s="48"/>
      <c r="C76" s="18" t="s">
        <v>159</v>
      </c>
      <c r="D76" s="31"/>
      <c r="E76" s="31"/>
      <c r="F76" s="31"/>
      <c r="G76" s="31"/>
      <c r="H76" s="63"/>
      <c r="I76" s="24"/>
      <c r="J76" s="31"/>
      <c r="K76" s="31"/>
      <c r="L76" s="8"/>
      <c r="M76" s="8"/>
      <c r="N76" s="8"/>
      <c r="O76" s="8"/>
      <c r="P76" s="8"/>
      <c r="Q76" s="8"/>
    </row>
    <row r="77" spans="1:17" ht="12.75" customHeight="1" x14ac:dyDescent="0.25">
      <c r="A77" s="18"/>
      <c r="B77" s="48"/>
      <c r="C77" s="18" t="s">
        <v>160</v>
      </c>
      <c r="D77" s="31"/>
      <c r="E77" s="31"/>
      <c r="F77" s="31"/>
      <c r="G77" s="31"/>
      <c r="H77" s="63"/>
      <c r="I77" s="24"/>
      <c r="J77" s="31"/>
      <c r="K77" s="31"/>
      <c r="L77" s="8"/>
      <c r="M77" s="8"/>
      <c r="N77" s="8"/>
      <c r="O77" s="8"/>
      <c r="P77" s="8"/>
      <c r="Q77" s="8"/>
    </row>
    <row r="78" spans="1:17" ht="12.75" customHeight="1" x14ac:dyDescent="0.25">
      <c r="A78" s="18"/>
      <c r="B78" s="48"/>
      <c r="C78" s="18" t="s">
        <v>161</v>
      </c>
      <c r="D78" s="31"/>
      <c r="E78" s="31"/>
      <c r="F78" s="31"/>
      <c r="G78" s="31"/>
      <c r="H78" s="63"/>
      <c r="I78" s="24"/>
      <c r="J78" s="31"/>
      <c r="K78" s="31"/>
      <c r="L78" s="8"/>
      <c r="M78" s="8"/>
      <c r="N78" s="8"/>
      <c r="O78" s="8"/>
      <c r="P78" s="8"/>
      <c r="Q78" s="8"/>
    </row>
    <row r="79" spans="1:17" ht="12.75" customHeight="1" x14ac:dyDescent="0.25">
      <c r="A79" s="18"/>
      <c r="B79" s="48"/>
      <c r="C79" s="18" t="s">
        <v>162</v>
      </c>
      <c r="D79" s="31"/>
      <c r="E79" s="31"/>
      <c r="F79" s="31"/>
      <c r="G79" s="31"/>
      <c r="H79" s="63"/>
      <c r="I79" s="24"/>
      <c r="J79" s="31"/>
      <c r="K79" s="31"/>
      <c r="L79" s="8"/>
      <c r="M79" s="8"/>
      <c r="N79" s="8"/>
      <c r="O79" s="8"/>
      <c r="P79" s="8"/>
      <c r="Q79" s="8"/>
    </row>
    <row r="80" spans="1:17" ht="12.75" customHeight="1" x14ac:dyDescent="0.25">
      <c r="A80" s="18"/>
      <c r="B80" s="48"/>
      <c r="C80" s="18" t="s">
        <v>163</v>
      </c>
      <c r="D80" s="31"/>
      <c r="E80" s="31"/>
      <c r="F80" s="31"/>
      <c r="G80" s="31"/>
      <c r="H80" s="63"/>
      <c r="I80" s="24"/>
      <c r="J80" s="31"/>
      <c r="K80" s="31"/>
      <c r="L80" s="8"/>
      <c r="M80" s="8"/>
      <c r="N80" s="8"/>
      <c r="O80" s="8"/>
      <c r="P80" s="8"/>
      <c r="Q80" s="8"/>
    </row>
    <row r="81" spans="1:17" ht="12.75" customHeight="1" x14ac:dyDescent="0.25">
      <c r="A81" s="18"/>
      <c r="B81" s="48"/>
      <c r="C81" s="18" t="s">
        <v>346</v>
      </c>
      <c r="D81" s="122">
        <v>2</v>
      </c>
      <c r="E81" s="122">
        <v>30</v>
      </c>
      <c r="F81" s="31"/>
      <c r="G81" s="31"/>
      <c r="H81" s="63"/>
      <c r="I81" s="24"/>
      <c r="J81" s="31"/>
      <c r="K81" s="31"/>
      <c r="L81" s="8"/>
      <c r="M81" s="8"/>
      <c r="N81" s="8"/>
      <c r="O81" s="8"/>
      <c r="P81" s="8"/>
      <c r="Q81" s="8"/>
    </row>
    <row r="82" spans="1:17" ht="12.75" customHeight="1" x14ac:dyDescent="0.25">
      <c r="A82" s="18"/>
      <c r="B82" s="48"/>
      <c r="C82" s="18" t="s">
        <v>171</v>
      </c>
      <c r="D82" s="122">
        <v>12</v>
      </c>
      <c r="E82" s="122">
        <v>185</v>
      </c>
      <c r="F82" s="31">
        <v>5</v>
      </c>
      <c r="G82" s="31">
        <v>50</v>
      </c>
      <c r="H82" s="63"/>
      <c r="I82" s="24"/>
      <c r="J82" s="31"/>
      <c r="K82" s="31"/>
      <c r="L82" s="8"/>
      <c r="M82" s="8"/>
      <c r="N82" s="8"/>
      <c r="O82" s="8"/>
      <c r="P82" s="8"/>
      <c r="Q82" s="8"/>
    </row>
    <row r="83" spans="1:17" ht="12.75" customHeight="1" x14ac:dyDescent="0.25">
      <c r="A83" s="18"/>
      <c r="B83" s="48"/>
      <c r="C83" s="18" t="s">
        <v>164</v>
      </c>
      <c r="D83" s="31"/>
      <c r="E83" s="31"/>
      <c r="F83" s="31"/>
      <c r="G83" s="31"/>
      <c r="H83" s="63"/>
      <c r="I83" s="24"/>
      <c r="J83" s="31"/>
      <c r="K83" s="31"/>
      <c r="L83" s="8"/>
      <c r="M83" s="8"/>
      <c r="N83" s="8"/>
      <c r="O83" s="8"/>
      <c r="P83" s="8"/>
      <c r="Q83" s="8"/>
    </row>
    <row r="84" spans="1:17" ht="12.75" customHeight="1" x14ac:dyDescent="0.25">
      <c r="A84" s="18"/>
      <c r="B84" s="48"/>
      <c r="C84" s="18" t="s">
        <v>351</v>
      </c>
      <c r="D84" s="122">
        <v>7</v>
      </c>
      <c r="E84" s="122">
        <v>35</v>
      </c>
      <c r="F84" s="122">
        <v>7</v>
      </c>
      <c r="G84" s="122">
        <v>35</v>
      </c>
      <c r="H84" s="63"/>
      <c r="I84" s="24"/>
      <c r="J84" s="31"/>
      <c r="K84" s="31"/>
      <c r="L84" s="8"/>
      <c r="M84" s="8"/>
      <c r="N84" s="8"/>
      <c r="O84" s="8"/>
      <c r="P84" s="8"/>
      <c r="Q84" s="8"/>
    </row>
    <row r="85" spans="1:17" ht="12.75" customHeight="1" x14ac:dyDescent="0.25">
      <c r="A85" s="18"/>
      <c r="B85" s="48"/>
      <c r="C85" s="18" t="s">
        <v>165</v>
      </c>
      <c r="D85" s="31"/>
      <c r="E85" s="31"/>
      <c r="F85" s="31"/>
      <c r="G85" s="31"/>
      <c r="H85" s="63"/>
      <c r="I85" s="24"/>
      <c r="J85" s="31"/>
      <c r="K85" s="31"/>
      <c r="L85" s="8"/>
      <c r="M85" s="8"/>
      <c r="N85" s="8"/>
      <c r="O85" s="8"/>
      <c r="P85" s="8"/>
      <c r="Q85" s="8"/>
    </row>
    <row r="86" spans="1:17" ht="12.75" customHeight="1" x14ac:dyDescent="0.25">
      <c r="A86" s="18"/>
      <c r="B86" s="48"/>
      <c r="C86" s="18" t="s">
        <v>166</v>
      </c>
      <c r="D86" s="31"/>
      <c r="E86" s="31"/>
      <c r="F86" s="31"/>
      <c r="G86" s="31"/>
      <c r="H86" s="63"/>
      <c r="I86" s="24"/>
      <c r="J86" s="31"/>
      <c r="K86" s="31"/>
      <c r="L86" s="8"/>
      <c r="M86" s="8"/>
      <c r="N86" s="8"/>
      <c r="O86" s="8"/>
      <c r="P86" s="8"/>
      <c r="Q86" s="8"/>
    </row>
    <row r="87" spans="1:17" ht="12.75" customHeight="1" x14ac:dyDescent="0.25">
      <c r="A87" s="18"/>
      <c r="B87" s="48"/>
      <c r="C87" s="18" t="s">
        <v>347</v>
      </c>
      <c r="D87" s="122">
        <v>1</v>
      </c>
      <c r="E87" s="122">
        <v>150</v>
      </c>
      <c r="F87" s="31"/>
      <c r="G87" s="31"/>
      <c r="H87" s="63"/>
      <c r="I87" s="24"/>
      <c r="J87" s="31"/>
      <c r="K87" s="31"/>
      <c r="L87" s="8"/>
      <c r="M87" s="8"/>
      <c r="N87" s="8"/>
      <c r="O87" s="8"/>
      <c r="P87" s="8"/>
      <c r="Q87" s="8"/>
    </row>
    <row r="88" spans="1:17" ht="12.75" customHeight="1" x14ac:dyDescent="0.25">
      <c r="A88" s="18"/>
      <c r="B88" s="48"/>
      <c r="C88" s="18" t="s">
        <v>348</v>
      </c>
      <c r="D88" s="31">
        <v>2</v>
      </c>
      <c r="E88" s="31">
        <v>20</v>
      </c>
      <c r="F88" s="31">
        <v>2</v>
      </c>
      <c r="G88" s="31">
        <v>20</v>
      </c>
      <c r="H88" s="63"/>
      <c r="I88" s="24"/>
      <c r="J88" s="31"/>
      <c r="K88" s="31"/>
      <c r="L88" s="8"/>
      <c r="M88" s="8"/>
      <c r="N88" s="8"/>
      <c r="O88" s="8"/>
      <c r="P88" s="8"/>
      <c r="Q88" s="8"/>
    </row>
    <row r="89" spans="1:17" ht="12.75" customHeight="1" x14ac:dyDescent="0.25">
      <c r="A89" s="18"/>
      <c r="B89" s="48"/>
      <c r="C89" s="18" t="s">
        <v>167</v>
      </c>
      <c r="D89" s="31"/>
      <c r="E89" s="31"/>
      <c r="F89" s="31"/>
      <c r="G89" s="31"/>
      <c r="H89" s="63"/>
      <c r="I89" s="24"/>
      <c r="J89" s="31"/>
      <c r="K89" s="31"/>
      <c r="L89" s="8"/>
      <c r="M89" s="8"/>
      <c r="N89" s="8"/>
      <c r="O89" s="8"/>
      <c r="P89" s="8"/>
      <c r="Q89" s="8"/>
    </row>
    <row r="90" spans="1:17" ht="12.75" customHeight="1" x14ac:dyDescent="0.25">
      <c r="A90" s="18"/>
      <c r="B90" s="48"/>
      <c r="C90" s="18" t="s">
        <v>349</v>
      </c>
      <c r="D90" s="122">
        <v>7</v>
      </c>
      <c r="E90" s="122">
        <v>55</v>
      </c>
      <c r="F90" s="31">
        <v>5</v>
      </c>
      <c r="G90" s="31">
        <v>56</v>
      </c>
      <c r="H90" s="63"/>
      <c r="I90" s="24"/>
      <c r="J90" s="31"/>
      <c r="K90" s="31"/>
      <c r="L90" s="8"/>
      <c r="M90" s="8"/>
      <c r="N90" s="8"/>
      <c r="O90" s="8"/>
      <c r="P90" s="8"/>
      <c r="Q90" s="8"/>
    </row>
    <row r="91" spans="1:17" ht="12.75" customHeight="1" x14ac:dyDescent="0.25">
      <c r="A91" s="18"/>
      <c r="B91" s="48"/>
      <c r="C91" s="18" t="s">
        <v>168</v>
      </c>
      <c r="D91" s="31"/>
      <c r="E91" s="31"/>
      <c r="F91" s="31"/>
      <c r="G91" s="31"/>
      <c r="H91" s="63"/>
      <c r="I91" s="24"/>
      <c r="J91" s="31"/>
      <c r="K91" s="31"/>
      <c r="L91" s="8"/>
      <c r="M91" s="8"/>
      <c r="N91" s="8"/>
      <c r="O91" s="8"/>
      <c r="P91" s="8"/>
      <c r="Q91" s="8"/>
    </row>
    <row r="92" spans="1:17" ht="12.75" customHeight="1" x14ac:dyDescent="0.25">
      <c r="A92" s="18"/>
      <c r="B92" s="48"/>
      <c r="C92" s="18" t="s">
        <v>169</v>
      </c>
      <c r="D92" s="31"/>
      <c r="E92" s="31"/>
      <c r="F92" s="31"/>
      <c r="G92" s="31"/>
      <c r="H92" s="63"/>
      <c r="I92" s="24"/>
      <c r="J92" s="31"/>
      <c r="K92" s="31"/>
      <c r="L92" s="8"/>
      <c r="M92" s="8"/>
      <c r="N92" s="8"/>
      <c r="O92" s="8"/>
      <c r="P92" s="8"/>
      <c r="Q92" s="8"/>
    </row>
    <row r="93" spans="1:17" ht="12.75" customHeight="1" x14ac:dyDescent="0.25">
      <c r="A93" s="18"/>
      <c r="B93" s="48"/>
      <c r="C93" s="18" t="s">
        <v>352</v>
      </c>
      <c r="D93" s="31"/>
      <c r="E93" s="31"/>
      <c r="F93" s="31"/>
      <c r="G93" s="31"/>
      <c r="H93" s="63"/>
      <c r="I93" s="24"/>
      <c r="J93" s="31"/>
      <c r="K93" s="31"/>
      <c r="L93" s="8"/>
      <c r="M93" s="8"/>
      <c r="N93" s="8"/>
      <c r="O93" s="8"/>
      <c r="P93" s="8"/>
      <c r="Q93" s="8"/>
    </row>
    <row r="94" spans="1:17" ht="12.75" customHeight="1" x14ac:dyDescent="0.25">
      <c r="A94" s="18"/>
      <c r="B94" s="48"/>
      <c r="C94" s="18" t="s">
        <v>170</v>
      </c>
      <c r="D94" s="31"/>
      <c r="E94" s="31"/>
      <c r="F94" s="31"/>
      <c r="G94" s="31"/>
      <c r="H94" s="63"/>
      <c r="I94" s="24"/>
      <c r="J94" s="31"/>
      <c r="K94" s="31"/>
      <c r="L94" s="8"/>
      <c r="M94" s="8"/>
      <c r="N94" s="8"/>
      <c r="O94" s="8"/>
      <c r="P94" s="8"/>
      <c r="Q94" s="8"/>
    </row>
    <row r="95" spans="1:17" ht="12.75" customHeight="1" x14ac:dyDescent="0.25">
      <c r="A95" s="18"/>
      <c r="B95" s="48"/>
      <c r="C95" s="18" t="s">
        <v>350</v>
      </c>
      <c r="D95" s="122">
        <v>7</v>
      </c>
      <c r="E95" s="122">
        <v>72</v>
      </c>
      <c r="F95" s="31">
        <v>3</v>
      </c>
      <c r="G95" s="31">
        <v>22</v>
      </c>
      <c r="H95" s="63"/>
      <c r="I95" s="24"/>
      <c r="J95" s="31"/>
      <c r="K95" s="31"/>
      <c r="L95" s="8"/>
      <c r="M95" s="8"/>
      <c r="N95" s="8"/>
      <c r="O95" s="8"/>
      <c r="P95" s="8"/>
      <c r="Q95" s="8"/>
    </row>
    <row r="96" spans="1:17" ht="12.75" customHeight="1" x14ac:dyDescent="0.25">
      <c r="A96" s="18"/>
      <c r="B96" s="48"/>
      <c r="C96" s="18" t="s">
        <v>172</v>
      </c>
      <c r="D96" s="122">
        <v>7</v>
      </c>
      <c r="E96" s="122">
        <v>48</v>
      </c>
      <c r="F96" s="31">
        <v>3</v>
      </c>
      <c r="G96" s="31">
        <v>22</v>
      </c>
      <c r="H96" s="63"/>
      <c r="I96" s="24"/>
      <c r="J96" s="31"/>
      <c r="K96" s="31"/>
      <c r="L96" s="8"/>
      <c r="M96" s="8"/>
      <c r="N96" s="8"/>
      <c r="O96" s="8"/>
      <c r="P96" s="8"/>
      <c r="Q96" s="8"/>
    </row>
    <row r="97" spans="1:17" ht="12.75" customHeight="1" x14ac:dyDescent="0.25">
      <c r="A97" s="18"/>
      <c r="B97" s="48"/>
      <c r="C97" s="18" t="s">
        <v>173</v>
      </c>
      <c r="D97" s="122">
        <v>2</v>
      </c>
      <c r="E97" s="122">
        <v>12</v>
      </c>
      <c r="F97" s="31"/>
      <c r="G97" s="31"/>
      <c r="H97" s="63"/>
      <c r="I97" s="24"/>
      <c r="J97" s="31"/>
      <c r="K97" s="31"/>
      <c r="L97" s="8"/>
      <c r="M97" s="8"/>
      <c r="N97" s="8"/>
      <c r="O97" s="8"/>
      <c r="P97" s="8"/>
      <c r="Q97" s="8"/>
    </row>
    <row r="98" spans="1:17" ht="12.75" customHeight="1" x14ac:dyDescent="0.25">
      <c r="A98" s="18"/>
      <c r="B98" s="48"/>
      <c r="C98" s="46" t="s">
        <v>174</v>
      </c>
      <c r="D98" s="122">
        <v>4</v>
      </c>
      <c r="E98" s="122">
        <v>45</v>
      </c>
      <c r="F98" s="31">
        <v>6</v>
      </c>
      <c r="G98" s="31">
        <v>55</v>
      </c>
      <c r="H98" s="63"/>
      <c r="I98" s="24"/>
      <c r="J98" s="31"/>
      <c r="K98" s="31"/>
      <c r="L98" s="8"/>
      <c r="M98" s="8"/>
      <c r="N98" s="8"/>
      <c r="O98" s="8"/>
      <c r="P98" s="8"/>
      <c r="Q98" s="8"/>
    </row>
    <row r="99" spans="1:17" ht="22.5" customHeight="1" x14ac:dyDescent="0.2">
      <c r="A99" s="18"/>
      <c r="B99" s="18"/>
      <c r="C99" s="19" t="s">
        <v>30</v>
      </c>
      <c r="D99" s="31">
        <f t="shared" ref="D99:Q99" si="1">SUM(D63:D98)</f>
        <v>150</v>
      </c>
      <c r="E99" s="31">
        <f t="shared" si="1"/>
        <v>1541</v>
      </c>
      <c r="F99" s="31">
        <f t="shared" si="1"/>
        <v>82</v>
      </c>
      <c r="G99" s="31">
        <f t="shared" si="1"/>
        <v>777</v>
      </c>
      <c r="H99" s="31"/>
      <c r="I99" s="31">
        <f t="shared" si="1"/>
        <v>0</v>
      </c>
      <c r="J99" s="31">
        <f t="shared" si="1"/>
        <v>0</v>
      </c>
      <c r="K99" s="31">
        <f t="shared" si="1"/>
        <v>0</v>
      </c>
      <c r="L99" s="31">
        <f t="shared" si="1"/>
        <v>0</v>
      </c>
      <c r="M99" s="31">
        <f t="shared" si="1"/>
        <v>0</v>
      </c>
      <c r="N99" s="31">
        <f t="shared" si="1"/>
        <v>0</v>
      </c>
      <c r="O99" s="31">
        <f t="shared" si="1"/>
        <v>0</v>
      </c>
      <c r="P99" s="31">
        <f t="shared" si="1"/>
        <v>0</v>
      </c>
      <c r="Q99" s="31">
        <f t="shared" si="1"/>
        <v>0</v>
      </c>
    </row>
    <row r="100" spans="1:17" ht="15" x14ac:dyDescent="0.25">
      <c r="A100" s="18"/>
      <c r="B100" s="18"/>
      <c r="C100" s="50" t="s">
        <v>219</v>
      </c>
      <c r="D100" s="31"/>
      <c r="E100" s="31"/>
      <c r="F100" s="31"/>
      <c r="G100" s="31"/>
      <c r="H100" s="63"/>
      <c r="I100" s="24"/>
      <c r="J100" s="31"/>
      <c r="K100" s="31"/>
      <c r="L100" s="8"/>
      <c r="M100" s="8"/>
      <c r="N100" s="8"/>
      <c r="O100" s="8"/>
      <c r="P100" s="8"/>
      <c r="Q100" s="8"/>
    </row>
    <row r="101" spans="1:17" ht="15" x14ac:dyDescent="0.25">
      <c r="A101" s="18"/>
      <c r="B101" s="48"/>
      <c r="C101" s="46" t="s">
        <v>175</v>
      </c>
      <c r="D101" s="122">
        <v>31</v>
      </c>
      <c r="E101" s="122">
        <v>392</v>
      </c>
      <c r="F101" s="31">
        <v>8</v>
      </c>
      <c r="G101" s="31">
        <v>71</v>
      </c>
      <c r="H101" s="63"/>
      <c r="I101" s="24"/>
      <c r="J101" s="31"/>
      <c r="K101" s="31"/>
      <c r="L101" s="8"/>
      <c r="M101" s="8"/>
      <c r="N101" s="8"/>
      <c r="O101" s="8"/>
      <c r="P101" s="8"/>
      <c r="Q101" s="8"/>
    </row>
    <row r="102" spans="1:17" ht="15" x14ac:dyDescent="0.25">
      <c r="A102" s="18"/>
      <c r="B102" s="48"/>
      <c r="C102" s="46" t="s">
        <v>176</v>
      </c>
      <c r="D102" s="122">
        <v>32</v>
      </c>
      <c r="E102" s="122">
        <v>607</v>
      </c>
      <c r="F102" s="31">
        <v>17</v>
      </c>
      <c r="G102" s="31">
        <v>182</v>
      </c>
      <c r="H102" s="63"/>
      <c r="I102" s="24"/>
      <c r="J102" s="31"/>
      <c r="K102" s="31"/>
      <c r="L102" s="8"/>
      <c r="M102" s="8"/>
      <c r="N102" s="8"/>
      <c r="O102" s="8"/>
      <c r="P102" s="8"/>
      <c r="Q102" s="8"/>
    </row>
    <row r="103" spans="1:17" ht="15" x14ac:dyDescent="0.25">
      <c r="A103" s="18"/>
      <c r="B103" s="48"/>
      <c r="C103" s="46" t="s">
        <v>177</v>
      </c>
      <c r="D103" s="122">
        <v>7</v>
      </c>
      <c r="E103" s="122">
        <v>52</v>
      </c>
      <c r="F103" s="31">
        <v>3</v>
      </c>
      <c r="G103" s="31">
        <v>17</v>
      </c>
      <c r="H103" s="63"/>
      <c r="I103" s="24"/>
      <c r="J103" s="31"/>
      <c r="K103" s="31"/>
      <c r="L103" s="8"/>
      <c r="M103" s="8"/>
      <c r="N103" s="8"/>
      <c r="O103" s="8"/>
      <c r="P103" s="8"/>
      <c r="Q103" s="8"/>
    </row>
    <row r="104" spans="1:17" ht="15" x14ac:dyDescent="0.25">
      <c r="A104" s="18"/>
      <c r="B104" s="48"/>
      <c r="C104" s="46" t="s">
        <v>178</v>
      </c>
      <c r="D104" s="122">
        <v>37</v>
      </c>
      <c r="E104" s="122">
        <v>208.5</v>
      </c>
      <c r="F104" s="31">
        <v>3</v>
      </c>
      <c r="G104" s="31">
        <v>25</v>
      </c>
      <c r="H104" s="63"/>
      <c r="I104" s="24"/>
      <c r="J104" s="31"/>
      <c r="K104" s="31"/>
      <c r="L104" s="8"/>
      <c r="M104" s="8"/>
      <c r="N104" s="8"/>
      <c r="O104" s="8"/>
      <c r="P104" s="8"/>
      <c r="Q104" s="8"/>
    </row>
    <row r="105" spans="1:17" ht="15" x14ac:dyDescent="0.25">
      <c r="A105" s="18"/>
      <c r="B105" s="48"/>
      <c r="C105" s="46" t="s">
        <v>179</v>
      </c>
      <c r="D105" s="122">
        <v>15</v>
      </c>
      <c r="E105" s="122">
        <v>133</v>
      </c>
      <c r="F105" s="31">
        <v>9</v>
      </c>
      <c r="G105" s="31">
        <v>93</v>
      </c>
      <c r="H105" s="63"/>
      <c r="I105" s="24"/>
      <c r="J105" s="31"/>
      <c r="K105" s="31"/>
      <c r="L105" s="8"/>
      <c r="M105" s="8"/>
      <c r="N105" s="8"/>
      <c r="O105" s="8"/>
      <c r="P105" s="8"/>
      <c r="Q105" s="8"/>
    </row>
    <row r="106" spans="1:17" ht="15" x14ac:dyDescent="0.25">
      <c r="A106" s="18"/>
      <c r="B106" s="48"/>
      <c r="C106" s="46" t="s">
        <v>180</v>
      </c>
      <c r="D106" s="122">
        <v>37</v>
      </c>
      <c r="E106" s="122">
        <v>251</v>
      </c>
      <c r="F106" s="31">
        <v>25</v>
      </c>
      <c r="G106" s="31">
        <v>179</v>
      </c>
      <c r="H106" s="63"/>
      <c r="I106" s="24"/>
      <c r="J106" s="31"/>
      <c r="K106" s="31"/>
      <c r="L106" s="8"/>
      <c r="M106" s="8"/>
      <c r="N106" s="8"/>
      <c r="O106" s="8"/>
      <c r="P106" s="8"/>
      <c r="Q106" s="8"/>
    </row>
    <row r="107" spans="1:17" ht="15" x14ac:dyDescent="0.25">
      <c r="A107" s="18"/>
      <c r="B107" s="48"/>
      <c r="C107" s="46" t="s">
        <v>181</v>
      </c>
      <c r="D107" s="122">
        <v>15</v>
      </c>
      <c r="E107" s="122">
        <v>60</v>
      </c>
      <c r="F107" s="31">
        <v>10</v>
      </c>
      <c r="G107" s="31">
        <v>46</v>
      </c>
      <c r="H107" s="63"/>
      <c r="I107" s="24"/>
      <c r="J107" s="31"/>
      <c r="K107" s="31"/>
      <c r="L107" s="8"/>
      <c r="M107" s="8"/>
      <c r="N107" s="8"/>
      <c r="O107" s="8"/>
      <c r="P107" s="8"/>
      <c r="Q107" s="8"/>
    </row>
    <row r="108" spans="1:17" ht="15" x14ac:dyDescent="0.25">
      <c r="A108" s="18"/>
      <c r="B108" s="48"/>
      <c r="C108" s="46" t="s">
        <v>182</v>
      </c>
      <c r="D108" s="31">
        <v>30</v>
      </c>
      <c r="E108" s="31">
        <v>123</v>
      </c>
      <c r="F108" s="31">
        <v>23</v>
      </c>
      <c r="G108" s="31">
        <v>112</v>
      </c>
      <c r="H108" s="63"/>
      <c r="I108" s="24"/>
      <c r="J108" s="31"/>
      <c r="K108" s="31"/>
      <c r="L108" s="8"/>
      <c r="M108" s="8"/>
      <c r="N108" s="8"/>
      <c r="O108" s="8"/>
      <c r="P108" s="8"/>
      <c r="Q108" s="8"/>
    </row>
    <row r="109" spans="1:17" ht="15" x14ac:dyDescent="0.25">
      <c r="A109" s="18"/>
      <c r="B109" s="48"/>
      <c r="C109" s="46" t="s">
        <v>183</v>
      </c>
      <c r="D109" s="122">
        <v>4</v>
      </c>
      <c r="E109" s="122">
        <v>28</v>
      </c>
      <c r="F109" s="31">
        <v>1</v>
      </c>
      <c r="G109" s="31">
        <v>8</v>
      </c>
      <c r="H109" s="63"/>
      <c r="I109" s="24"/>
      <c r="J109" s="31"/>
      <c r="K109" s="31"/>
      <c r="L109" s="8"/>
      <c r="M109" s="8"/>
      <c r="N109" s="8"/>
      <c r="O109" s="8"/>
      <c r="P109" s="8"/>
      <c r="Q109" s="8"/>
    </row>
    <row r="110" spans="1:17" ht="15" x14ac:dyDescent="0.25">
      <c r="A110" s="18"/>
      <c r="B110" s="48"/>
      <c r="C110" s="46" t="s">
        <v>184</v>
      </c>
      <c r="D110" s="122">
        <v>29</v>
      </c>
      <c r="E110" s="122">
        <v>125.5</v>
      </c>
      <c r="F110" s="31">
        <v>5</v>
      </c>
      <c r="G110" s="31">
        <v>47.5</v>
      </c>
      <c r="H110" s="63"/>
      <c r="I110" s="24"/>
      <c r="J110" s="31"/>
      <c r="K110" s="31"/>
      <c r="L110" s="8"/>
      <c r="M110" s="8"/>
      <c r="N110" s="8"/>
      <c r="O110" s="8"/>
      <c r="P110" s="8"/>
      <c r="Q110" s="8"/>
    </row>
    <row r="111" spans="1:17" ht="15" x14ac:dyDescent="0.25">
      <c r="A111" s="18"/>
      <c r="B111" s="48"/>
      <c r="C111" s="46" t="s">
        <v>185</v>
      </c>
      <c r="D111" s="122">
        <v>12</v>
      </c>
      <c r="E111" s="122">
        <v>75</v>
      </c>
      <c r="F111" s="31">
        <v>7</v>
      </c>
      <c r="G111" s="31">
        <v>62</v>
      </c>
      <c r="H111" s="63"/>
      <c r="I111" s="24"/>
      <c r="J111" s="31"/>
      <c r="K111" s="31"/>
      <c r="L111" s="8"/>
      <c r="M111" s="8"/>
      <c r="N111" s="8"/>
      <c r="O111" s="8"/>
      <c r="P111" s="8"/>
      <c r="Q111" s="8"/>
    </row>
    <row r="112" spans="1:17" ht="15" x14ac:dyDescent="0.25">
      <c r="A112" s="18"/>
      <c r="B112" s="48"/>
      <c r="C112" s="46" t="s">
        <v>186</v>
      </c>
      <c r="D112" s="122">
        <v>14</v>
      </c>
      <c r="E112" s="122">
        <v>54</v>
      </c>
      <c r="F112" s="31">
        <v>1</v>
      </c>
      <c r="G112" s="31">
        <v>6</v>
      </c>
      <c r="H112" s="63"/>
      <c r="I112" s="24"/>
      <c r="J112" s="31"/>
      <c r="K112" s="31"/>
      <c r="L112" s="8"/>
      <c r="M112" s="8"/>
      <c r="N112" s="8"/>
      <c r="O112" s="8"/>
      <c r="P112" s="8"/>
      <c r="Q112" s="8"/>
    </row>
    <row r="113" spans="1:17" ht="15" x14ac:dyDescent="0.25">
      <c r="A113" s="18"/>
      <c r="B113" s="48"/>
      <c r="C113" s="46" t="s">
        <v>187</v>
      </c>
      <c r="D113" s="31"/>
      <c r="E113" s="31"/>
      <c r="F113" s="31"/>
      <c r="G113" s="31"/>
      <c r="H113" s="63"/>
      <c r="I113" s="24"/>
      <c r="J113" s="31"/>
      <c r="K113" s="31"/>
      <c r="L113" s="8"/>
      <c r="M113" s="8"/>
      <c r="N113" s="8"/>
      <c r="O113" s="8"/>
      <c r="P113" s="8"/>
      <c r="Q113" s="8"/>
    </row>
    <row r="114" spans="1:17" ht="15" x14ac:dyDescent="0.25">
      <c r="A114" s="18"/>
      <c r="B114" s="48"/>
      <c r="C114" s="46" t="s">
        <v>188</v>
      </c>
      <c r="D114" s="122">
        <v>6</v>
      </c>
      <c r="E114" s="122">
        <v>65</v>
      </c>
      <c r="F114" s="31">
        <v>2</v>
      </c>
      <c r="G114" s="31">
        <v>36</v>
      </c>
      <c r="H114" s="63"/>
      <c r="I114" s="24"/>
      <c r="J114" s="31"/>
      <c r="K114" s="31"/>
      <c r="L114" s="8"/>
      <c r="M114" s="8"/>
      <c r="N114" s="8"/>
      <c r="O114" s="8"/>
      <c r="P114" s="8"/>
      <c r="Q114" s="8"/>
    </row>
    <row r="115" spans="1:17" ht="15" x14ac:dyDescent="0.25">
      <c r="A115" s="18"/>
      <c r="B115" s="48"/>
      <c r="C115" s="46" t="s">
        <v>189</v>
      </c>
      <c r="D115" s="122">
        <v>4</v>
      </c>
      <c r="E115" s="122">
        <v>35</v>
      </c>
      <c r="F115" s="31">
        <v>3</v>
      </c>
      <c r="G115" s="31">
        <v>23</v>
      </c>
      <c r="H115" s="63"/>
      <c r="I115" s="24"/>
      <c r="J115" s="31"/>
      <c r="K115" s="31"/>
      <c r="L115" s="8"/>
      <c r="M115" s="8"/>
      <c r="N115" s="8"/>
      <c r="O115" s="8"/>
      <c r="P115" s="8"/>
      <c r="Q115" s="8"/>
    </row>
    <row r="116" spans="1:17" ht="15" x14ac:dyDescent="0.25">
      <c r="A116" s="18"/>
      <c r="B116" s="48"/>
      <c r="C116" s="46" t="s">
        <v>190</v>
      </c>
      <c r="D116" s="31">
        <v>3</v>
      </c>
      <c r="E116" s="31">
        <v>14.5</v>
      </c>
      <c r="F116" s="31">
        <v>1</v>
      </c>
      <c r="G116" s="31">
        <v>8</v>
      </c>
      <c r="H116" s="63"/>
      <c r="I116" s="24"/>
      <c r="J116" s="31"/>
      <c r="K116" s="31"/>
      <c r="L116" s="8"/>
      <c r="M116" s="8"/>
      <c r="N116" s="8"/>
      <c r="O116" s="8"/>
      <c r="P116" s="8"/>
      <c r="Q116" s="8"/>
    </row>
    <row r="117" spans="1:17" ht="15" x14ac:dyDescent="0.25">
      <c r="A117" s="18"/>
      <c r="B117" s="48"/>
      <c r="C117" s="46" t="s">
        <v>191</v>
      </c>
      <c r="D117" s="31"/>
      <c r="E117" s="31"/>
      <c r="F117" s="31"/>
      <c r="G117" s="31"/>
      <c r="H117" s="63"/>
      <c r="I117" s="24"/>
      <c r="J117" s="31"/>
      <c r="K117" s="31"/>
      <c r="L117" s="8"/>
      <c r="M117" s="8"/>
      <c r="N117" s="8"/>
      <c r="O117" s="8"/>
      <c r="P117" s="8"/>
      <c r="Q117" s="8"/>
    </row>
    <row r="118" spans="1:17" ht="15" x14ac:dyDescent="0.25">
      <c r="A118" s="18"/>
      <c r="B118" s="48"/>
      <c r="C118" s="46" t="s">
        <v>192</v>
      </c>
      <c r="D118" s="59"/>
      <c r="E118" s="59"/>
      <c r="F118" s="59"/>
      <c r="G118" s="59"/>
      <c r="H118" s="63"/>
      <c r="I118" s="24"/>
      <c r="J118" s="31"/>
      <c r="K118" s="31"/>
      <c r="L118" s="8"/>
      <c r="M118" s="8"/>
      <c r="N118" s="8"/>
      <c r="O118" s="8"/>
      <c r="P118" s="8"/>
      <c r="Q118" s="8"/>
    </row>
    <row r="119" spans="1:17" ht="15" x14ac:dyDescent="0.25">
      <c r="A119" s="18"/>
      <c r="B119" s="48"/>
      <c r="C119" s="46" t="s">
        <v>193</v>
      </c>
      <c r="D119" s="59">
        <v>5</v>
      </c>
      <c r="E119" s="59">
        <v>19</v>
      </c>
      <c r="F119" s="59">
        <v>4</v>
      </c>
      <c r="G119" s="59">
        <v>14</v>
      </c>
      <c r="H119" s="63"/>
      <c r="I119" s="24"/>
      <c r="J119" s="31"/>
      <c r="K119" s="31"/>
      <c r="L119" s="8"/>
      <c r="M119" s="8"/>
      <c r="N119" s="8"/>
      <c r="O119" s="8"/>
      <c r="P119" s="8"/>
      <c r="Q119" s="8"/>
    </row>
    <row r="120" spans="1:17" ht="15" x14ac:dyDescent="0.25">
      <c r="A120" s="18"/>
      <c r="B120" s="48"/>
      <c r="C120" s="46" t="s">
        <v>194</v>
      </c>
      <c r="D120" s="122">
        <v>43</v>
      </c>
      <c r="E120" s="122">
        <v>74</v>
      </c>
      <c r="F120" s="59">
        <v>27</v>
      </c>
      <c r="G120" s="59">
        <v>52</v>
      </c>
      <c r="H120" s="63"/>
      <c r="I120" s="24"/>
      <c r="J120" s="31"/>
      <c r="K120" s="31"/>
      <c r="L120" s="8"/>
      <c r="M120" s="8"/>
      <c r="N120" s="8"/>
      <c r="O120" s="8"/>
      <c r="P120" s="8"/>
      <c r="Q120" s="8"/>
    </row>
    <row r="121" spans="1:17" ht="15" x14ac:dyDescent="0.25">
      <c r="A121" s="18"/>
      <c r="B121" s="48"/>
      <c r="C121" s="46" t="s">
        <v>195</v>
      </c>
      <c r="D121" s="122">
        <v>7</v>
      </c>
      <c r="E121" s="122">
        <v>36</v>
      </c>
      <c r="F121" s="59">
        <v>4</v>
      </c>
      <c r="G121" s="59">
        <v>25</v>
      </c>
      <c r="H121" s="63"/>
      <c r="I121" s="24"/>
      <c r="J121" s="31"/>
      <c r="K121" s="31"/>
      <c r="L121" s="8"/>
      <c r="M121" s="8"/>
      <c r="N121" s="8"/>
      <c r="O121" s="8"/>
      <c r="P121" s="8"/>
      <c r="Q121" s="8"/>
    </row>
    <row r="122" spans="1:17" ht="15" x14ac:dyDescent="0.25">
      <c r="A122" s="18"/>
      <c r="B122" s="48"/>
      <c r="C122" s="46" t="s">
        <v>196</v>
      </c>
      <c r="D122" s="122">
        <v>14</v>
      </c>
      <c r="E122" s="122">
        <v>68</v>
      </c>
      <c r="F122" s="59">
        <v>1</v>
      </c>
      <c r="G122" s="59">
        <v>8</v>
      </c>
      <c r="H122" s="63"/>
      <c r="I122" s="24"/>
      <c r="J122" s="59"/>
      <c r="K122" s="59"/>
      <c r="L122" s="8"/>
      <c r="M122" s="8"/>
      <c r="N122" s="8"/>
      <c r="O122" s="8"/>
      <c r="P122" s="8"/>
      <c r="Q122" s="8"/>
    </row>
    <row r="123" spans="1:17" ht="12.75" customHeight="1" x14ac:dyDescent="0.25">
      <c r="A123" s="18"/>
      <c r="B123" s="48"/>
      <c r="C123" s="46" t="s">
        <v>197</v>
      </c>
      <c r="D123" s="59"/>
      <c r="E123" s="59"/>
      <c r="F123" s="59"/>
      <c r="G123" s="59"/>
      <c r="H123" s="63"/>
      <c r="I123" s="24"/>
      <c r="J123" s="31"/>
      <c r="K123" s="31"/>
      <c r="L123" s="8"/>
      <c r="M123" s="8"/>
      <c r="N123" s="8"/>
      <c r="O123" s="8"/>
      <c r="P123" s="8"/>
      <c r="Q123" s="8"/>
    </row>
    <row r="124" spans="1:17" ht="12.75" customHeight="1" x14ac:dyDescent="0.25">
      <c r="A124" s="18"/>
      <c r="B124" s="48"/>
      <c r="C124" s="46" t="s">
        <v>198</v>
      </c>
      <c r="D124" s="122">
        <v>6</v>
      </c>
      <c r="E124" s="122">
        <v>18</v>
      </c>
      <c r="F124" s="59">
        <v>1</v>
      </c>
      <c r="G124" s="59">
        <v>5</v>
      </c>
      <c r="H124" s="63"/>
      <c r="I124" s="24"/>
      <c r="J124" s="31"/>
      <c r="K124" s="31"/>
      <c r="L124" s="8"/>
      <c r="M124" s="8"/>
      <c r="N124" s="8"/>
      <c r="O124" s="8"/>
      <c r="P124" s="8"/>
      <c r="Q124" s="8"/>
    </row>
    <row r="125" spans="1:17" ht="12.75" customHeight="1" x14ac:dyDescent="0.25">
      <c r="A125" s="18"/>
      <c r="B125" s="48"/>
      <c r="C125" s="46" t="s">
        <v>199</v>
      </c>
      <c r="D125" s="122">
        <v>3</v>
      </c>
      <c r="E125" s="122">
        <v>9</v>
      </c>
      <c r="F125" s="59">
        <v>3</v>
      </c>
      <c r="G125" s="59">
        <v>9</v>
      </c>
      <c r="H125" s="63"/>
      <c r="I125" s="24"/>
      <c r="J125" s="31"/>
      <c r="K125" s="31"/>
      <c r="L125" s="8"/>
      <c r="M125" s="8"/>
      <c r="N125" s="8"/>
      <c r="O125" s="8"/>
      <c r="P125" s="8"/>
      <c r="Q125" s="8"/>
    </row>
    <row r="126" spans="1:17" ht="12.75" customHeight="1" x14ac:dyDescent="0.25">
      <c r="A126" s="18"/>
      <c r="B126" s="48"/>
      <c r="C126" s="46" t="s">
        <v>200</v>
      </c>
      <c r="D126" s="59">
        <v>1</v>
      </c>
      <c r="E126" s="59">
        <v>14</v>
      </c>
      <c r="F126" s="59">
        <v>1</v>
      </c>
      <c r="G126" s="59">
        <v>14</v>
      </c>
      <c r="H126" s="63"/>
      <c r="I126" s="24"/>
      <c r="J126" s="31"/>
      <c r="K126" s="31"/>
      <c r="L126" s="8"/>
      <c r="M126" s="8"/>
      <c r="N126" s="8"/>
      <c r="O126" s="8"/>
      <c r="P126" s="8"/>
      <c r="Q126" s="8"/>
    </row>
    <row r="127" spans="1:17" ht="12.75" customHeight="1" x14ac:dyDescent="0.25">
      <c r="A127" s="18"/>
      <c r="B127" s="48"/>
      <c r="C127" s="46" t="s">
        <v>201</v>
      </c>
      <c r="D127" s="122">
        <v>10</v>
      </c>
      <c r="E127" s="122">
        <v>58.5</v>
      </c>
      <c r="F127" s="59">
        <v>8</v>
      </c>
      <c r="G127" s="59">
        <v>68.5</v>
      </c>
      <c r="H127" s="63"/>
      <c r="I127" s="24"/>
      <c r="J127" s="31"/>
      <c r="K127" s="31"/>
      <c r="L127" s="8"/>
      <c r="M127" s="8"/>
      <c r="N127" s="8"/>
      <c r="O127" s="8"/>
      <c r="P127" s="8"/>
      <c r="Q127" s="8"/>
    </row>
    <row r="128" spans="1:17" ht="12.75" customHeight="1" x14ac:dyDescent="0.25">
      <c r="A128" s="18"/>
      <c r="B128" s="48"/>
      <c r="C128" s="18" t="s">
        <v>427</v>
      </c>
      <c r="D128" s="122">
        <v>2</v>
      </c>
      <c r="E128" s="122">
        <v>10</v>
      </c>
      <c r="F128" s="59">
        <v>2</v>
      </c>
      <c r="G128" s="59">
        <v>10</v>
      </c>
      <c r="H128" s="63"/>
      <c r="I128" s="24"/>
      <c r="J128" s="31"/>
      <c r="K128" s="31"/>
      <c r="L128" s="8"/>
      <c r="M128" s="8"/>
      <c r="N128" s="8"/>
      <c r="O128" s="8"/>
      <c r="P128" s="8"/>
      <c r="Q128" s="8"/>
    </row>
    <row r="129" spans="1:17" ht="12.75" customHeight="1" x14ac:dyDescent="0.25">
      <c r="A129" s="18"/>
      <c r="B129" s="48"/>
      <c r="C129" s="18" t="s">
        <v>428</v>
      </c>
      <c r="D129" s="122">
        <v>9</v>
      </c>
      <c r="E129" s="122">
        <v>24</v>
      </c>
      <c r="F129" s="59"/>
      <c r="G129" s="59"/>
      <c r="H129" s="63"/>
      <c r="I129" s="24"/>
      <c r="J129" s="31"/>
      <c r="K129" s="31"/>
      <c r="L129" s="8"/>
      <c r="M129" s="8"/>
      <c r="N129" s="8"/>
      <c r="O129" s="8"/>
      <c r="P129" s="8"/>
      <c r="Q129" s="8"/>
    </row>
    <row r="130" spans="1:17" ht="12.75" customHeight="1" x14ac:dyDescent="0.25">
      <c r="A130" s="18"/>
      <c r="B130" s="48"/>
      <c r="C130" s="46" t="s">
        <v>202</v>
      </c>
      <c r="D130" s="59"/>
      <c r="E130" s="59"/>
      <c r="F130" s="59"/>
      <c r="G130" s="59"/>
      <c r="H130" s="63"/>
      <c r="I130" s="24"/>
      <c r="J130" s="31"/>
      <c r="K130" s="31"/>
      <c r="L130" s="8"/>
      <c r="M130" s="8"/>
      <c r="N130" s="8"/>
      <c r="O130" s="8"/>
      <c r="P130" s="8"/>
      <c r="Q130" s="8"/>
    </row>
    <row r="131" spans="1:17" ht="12.75" customHeight="1" x14ac:dyDescent="0.25">
      <c r="A131" s="18"/>
      <c r="B131" s="48"/>
      <c r="C131" s="46" t="s">
        <v>203</v>
      </c>
      <c r="D131" s="59"/>
      <c r="E131" s="59"/>
      <c r="F131" s="59"/>
      <c r="G131" s="59"/>
      <c r="H131" s="63"/>
      <c r="I131" s="24"/>
      <c r="J131" s="31"/>
      <c r="K131" s="31"/>
      <c r="L131" s="8"/>
      <c r="M131" s="8"/>
      <c r="N131" s="8"/>
      <c r="O131" s="8"/>
      <c r="P131" s="8"/>
      <c r="Q131" s="8"/>
    </row>
    <row r="132" spans="1:17" ht="12.75" customHeight="1" x14ac:dyDescent="0.25">
      <c r="A132" s="18"/>
      <c r="B132" s="48"/>
      <c r="C132" s="18" t="s">
        <v>429</v>
      </c>
      <c r="D132" s="59"/>
      <c r="E132" s="59"/>
      <c r="F132" s="59"/>
      <c r="G132" s="59"/>
      <c r="H132" s="63"/>
      <c r="I132" s="24"/>
      <c r="J132" s="31"/>
      <c r="K132" s="31"/>
      <c r="L132" s="8"/>
      <c r="M132" s="8"/>
      <c r="N132" s="8"/>
      <c r="O132" s="8"/>
      <c r="P132" s="8"/>
      <c r="Q132" s="8"/>
    </row>
    <row r="133" spans="1:17" ht="12.75" customHeight="1" x14ac:dyDescent="0.25">
      <c r="A133" s="18"/>
      <c r="B133" s="48"/>
      <c r="C133" s="18" t="s">
        <v>430</v>
      </c>
      <c r="D133" s="59"/>
      <c r="E133" s="59"/>
      <c r="F133" s="59"/>
      <c r="G133" s="59"/>
      <c r="H133" s="63"/>
      <c r="I133" s="24"/>
      <c r="J133" s="31"/>
      <c r="K133" s="31"/>
      <c r="L133" s="8"/>
      <c r="M133" s="8"/>
      <c r="N133" s="8"/>
      <c r="O133" s="8"/>
      <c r="P133" s="8"/>
      <c r="Q133" s="8"/>
    </row>
    <row r="134" spans="1:17" ht="12.75" customHeight="1" x14ac:dyDescent="0.25">
      <c r="A134" s="18"/>
      <c r="B134" s="48"/>
      <c r="C134" s="46" t="s">
        <v>204</v>
      </c>
      <c r="D134" s="123">
        <v>12</v>
      </c>
      <c r="E134" s="123">
        <v>84</v>
      </c>
      <c r="F134" s="60">
        <v>4</v>
      </c>
      <c r="G134" s="60">
        <v>54</v>
      </c>
      <c r="H134" s="63"/>
      <c r="I134" s="70"/>
      <c r="J134" s="70"/>
      <c r="K134" s="70"/>
      <c r="L134" s="8"/>
      <c r="M134" s="8"/>
      <c r="N134" s="8"/>
      <c r="O134" s="8"/>
      <c r="P134" s="8"/>
      <c r="Q134" s="8"/>
    </row>
    <row r="135" spans="1:17" ht="12.75" customHeight="1" x14ac:dyDescent="0.25">
      <c r="A135" s="18"/>
      <c r="B135" s="48"/>
      <c r="C135" s="46" t="s">
        <v>205</v>
      </c>
      <c r="D135" s="59"/>
      <c r="E135" s="59"/>
      <c r="F135" s="59"/>
      <c r="G135" s="59"/>
      <c r="H135" s="63"/>
      <c r="I135" s="24"/>
      <c r="J135" s="31"/>
      <c r="K135" s="31"/>
      <c r="L135" s="8"/>
      <c r="M135" s="8"/>
      <c r="N135" s="8"/>
      <c r="O135" s="8"/>
      <c r="P135" s="8"/>
      <c r="Q135" s="8"/>
    </row>
    <row r="136" spans="1:17" ht="12.75" customHeight="1" x14ac:dyDescent="0.25">
      <c r="A136" s="18"/>
      <c r="B136" s="48"/>
      <c r="C136" s="46" t="s">
        <v>206</v>
      </c>
      <c r="D136" s="59"/>
      <c r="E136" s="59"/>
      <c r="F136" s="59"/>
      <c r="G136" s="59"/>
      <c r="H136" s="63"/>
      <c r="I136" s="24"/>
      <c r="J136" s="31"/>
      <c r="K136" s="31"/>
      <c r="L136" s="8"/>
      <c r="M136" s="8"/>
      <c r="N136" s="8"/>
      <c r="O136" s="8"/>
      <c r="P136" s="8"/>
      <c r="Q136" s="8"/>
    </row>
    <row r="137" spans="1:17" ht="12.75" customHeight="1" x14ac:dyDescent="0.25">
      <c r="A137" s="18"/>
      <c r="B137" s="48"/>
      <c r="C137" s="46" t="s">
        <v>207</v>
      </c>
      <c r="D137" s="59"/>
      <c r="E137" s="59"/>
      <c r="F137" s="59"/>
      <c r="G137" s="59"/>
      <c r="H137" s="63"/>
      <c r="I137" s="24"/>
      <c r="J137" s="31"/>
      <c r="K137" s="31"/>
      <c r="L137" s="8"/>
      <c r="M137" s="8"/>
      <c r="N137" s="8"/>
      <c r="O137" s="8"/>
      <c r="P137" s="8"/>
      <c r="Q137" s="8"/>
    </row>
    <row r="138" spans="1:17" ht="12.75" customHeight="1" x14ac:dyDescent="0.25">
      <c r="A138" s="18"/>
      <c r="B138" s="48"/>
      <c r="C138" s="46" t="s">
        <v>208</v>
      </c>
      <c r="D138" s="122">
        <v>15</v>
      </c>
      <c r="E138" s="122">
        <v>73</v>
      </c>
      <c r="F138" s="59">
        <v>10</v>
      </c>
      <c r="G138" s="59">
        <v>60</v>
      </c>
      <c r="H138" s="63"/>
      <c r="I138" s="24"/>
      <c r="J138" s="31"/>
      <c r="K138" s="31"/>
      <c r="L138" s="8"/>
      <c r="M138" s="8"/>
      <c r="N138" s="8"/>
      <c r="O138" s="8"/>
      <c r="P138" s="8"/>
      <c r="Q138" s="8"/>
    </row>
    <row r="139" spans="1:17" ht="12.75" customHeight="1" x14ac:dyDescent="0.25">
      <c r="A139" s="18"/>
      <c r="B139" s="48"/>
      <c r="C139" s="46" t="s">
        <v>209</v>
      </c>
      <c r="D139" s="122">
        <v>7</v>
      </c>
      <c r="E139" s="122">
        <v>21</v>
      </c>
      <c r="F139" s="59"/>
      <c r="G139" s="59"/>
      <c r="H139" s="63"/>
      <c r="I139" s="24"/>
      <c r="J139" s="31"/>
      <c r="K139" s="31"/>
      <c r="L139" s="8"/>
      <c r="M139" s="8"/>
      <c r="N139" s="8"/>
      <c r="O139" s="8"/>
      <c r="P139" s="8"/>
      <c r="Q139" s="8"/>
    </row>
    <row r="140" spans="1:17" ht="12.75" customHeight="1" x14ac:dyDescent="0.25">
      <c r="A140" s="18"/>
      <c r="B140" s="48"/>
      <c r="C140" s="46" t="s">
        <v>210</v>
      </c>
      <c r="D140" s="59"/>
      <c r="E140" s="59"/>
      <c r="F140" s="59"/>
      <c r="G140" s="59"/>
      <c r="H140" s="63"/>
      <c r="I140" s="24"/>
      <c r="J140" s="31"/>
      <c r="K140" s="31"/>
      <c r="L140" s="8"/>
      <c r="M140" s="8"/>
      <c r="N140" s="8"/>
      <c r="O140" s="8"/>
      <c r="P140" s="8"/>
      <c r="Q140" s="8"/>
    </row>
    <row r="141" spans="1:17" ht="12.75" customHeight="1" x14ac:dyDescent="0.25">
      <c r="A141" s="18"/>
      <c r="B141" s="48"/>
      <c r="C141" s="46" t="s">
        <v>211</v>
      </c>
      <c r="D141" s="122">
        <v>9</v>
      </c>
      <c r="E141" s="122">
        <v>55</v>
      </c>
      <c r="F141" s="59">
        <v>4</v>
      </c>
      <c r="G141" s="59">
        <v>33</v>
      </c>
      <c r="H141" s="63"/>
      <c r="I141" s="24"/>
      <c r="J141" s="31"/>
      <c r="K141" s="31"/>
      <c r="L141" s="8"/>
      <c r="M141" s="8"/>
      <c r="N141" s="8"/>
      <c r="O141" s="8"/>
      <c r="P141" s="8"/>
      <c r="Q141" s="8"/>
    </row>
    <row r="142" spans="1:17" ht="12.75" customHeight="1" x14ac:dyDescent="0.25">
      <c r="A142" s="18"/>
      <c r="B142" s="48"/>
      <c r="C142" s="51" t="s">
        <v>212</v>
      </c>
      <c r="D142" s="122">
        <v>10</v>
      </c>
      <c r="E142" s="122">
        <v>57</v>
      </c>
      <c r="F142" s="59">
        <v>5</v>
      </c>
      <c r="G142" s="59">
        <v>27</v>
      </c>
      <c r="H142" s="63"/>
      <c r="I142" s="24"/>
      <c r="J142" s="31"/>
      <c r="K142" s="31"/>
      <c r="L142" s="8"/>
      <c r="M142" s="8"/>
      <c r="N142" s="8"/>
      <c r="O142" s="8"/>
      <c r="P142" s="8"/>
      <c r="Q142" s="8"/>
    </row>
    <row r="143" spans="1:17" ht="12.75" customHeight="1" x14ac:dyDescent="0.25">
      <c r="A143" s="18"/>
      <c r="B143" s="48"/>
      <c r="C143" s="52" t="s">
        <v>213</v>
      </c>
      <c r="D143" s="122">
        <v>55</v>
      </c>
      <c r="E143" s="122">
        <v>146.5</v>
      </c>
      <c r="F143" s="59">
        <v>22</v>
      </c>
      <c r="G143" s="59">
        <v>72.5</v>
      </c>
      <c r="H143" s="63"/>
      <c r="I143" s="24"/>
      <c r="J143" s="31"/>
      <c r="K143" s="31"/>
      <c r="L143" s="8"/>
      <c r="M143" s="8"/>
      <c r="N143" s="8"/>
      <c r="O143" s="8"/>
      <c r="P143" s="8"/>
      <c r="Q143" s="8"/>
    </row>
    <row r="144" spans="1:17" ht="12.75" customHeight="1" x14ac:dyDescent="0.25">
      <c r="A144" s="18"/>
      <c r="B144" s="48"/>
      <c r="C144" s="46" t="s">
        <v>214</v>
      </c>
      <c r="D144" s="122">
        <v>12</v>
      </c>
      <c r="E144" s="122">
        <v>123</v>
      </c>
      <c r="F144" s="59">
        <v>3</v>
      </c>
      <c r="G144" s="59">
        <v>17</v>
      </c>
      <c r="H144" s="63"/>
      <c r="I144" s="24"/>
      <c r="J144" s="31"/>
      <c r="K144" s="31"/>
      <c r="L144" s="8"/>
      <c r="M144" s="8"/>
      <c r="N144" s="8"/>
      <c r="O144" s="8"/>
      <c r="P144" s="8"/>
      <c r="Q144" s="8"/>
    </row>
    <row r="145" spans="1:17" ht="12.75" customHeight="1" x14ac:dyDescent="0.25">
      <c r="A145" s="18"/>
      <c r="B145" s="48"/>
      <c r="C145" s="46" t="s">
        <v>215</v>
      </c>
      <c r="D145" s="59">
        <v>1</v>
      </c>
      <c r="E145" s="59">
        <v>1.5</v>
      </c>
      <c r="F145" s="59">
        <v>1</v>
      </c>
      <c r="G145" s="59">
        <v>1.5</v>
      </c>
      <c r="H145" s="63"/>
      <c r="I145" s="24"/>
      <c r="J145" s="31"/>
      <c r="K145" s="31"/>
      <c r="L145" s="8"/>
      <c r="M145" s="8"/>
      <c r="N145" s="8"/>
      <c r="O145" s="8"/>
      <c r="P145" s="8"/>
      <c r="Q145" s="8"/>
    </row>
    <row r="146" spans="1:17" ht="12.75" customHeight="1" x14ac:dyDescent="0.25">
      <c r="A146" s="18"/>
      <c r="B146" s="48"/>
      <c r="C146" s="46" t="s">
        <v>216</v>
      </c>
      <c r="D146" s="123">
        <v>11</v>
      </c>
      <c r="E146" s="123">
        <v>86</v>
      </c>
      <c r="F146" s="60">
        <v>4</v>
      </c>
      <c r="G146" s="60">
        <v>59</v>
      </c>
      <c r="H146" s="63"/>
      <c r="I146" s="70"/>
      <c r="J146" s="70"/>
      <c r="K146" s="70"/>
      <c r="L146" s="8"/>
      <c r="M146" s="8"/>
      <c r="N146" s="8"/>
      <c r="O146" s="8"/>
      <c r="P146" s="8"/>
      <c r="Q146" s="8"/>
    </row>
    <row r="147" spans="1:17" ht="12.75" customHeight="1" x14ac:dyDescent="0.25">
      <c r="A147" s="18"/>
      <c r="B147" s="48"/>
      <c r="C147" s="46" t="s">
        <v>217</v>
      </c>
      <c r="D147" s="59"/>
      <c r="E147" s="59"/>
      <c r="F147" s="59"/>
      <c r="G147" s="59"/>
      <c r="H147" s="63"/>
      <c r="I147" s="24"/>
      <c r="J147" s="31"/>
      <c r="K147" s="31"/>
      <c r="L147" s="8"/>
      <c r="M147" s="8"/>
      <c r="N147" s="8"/>
      <c r="O147" s="8"/>
      <c r="P147" s="8"/>
      <c r="Q147" s="8"/>
    </row>
    <row r="148" spans="1:17" ht="12.75" customHeight="1" x14ac:dyDescent="0.25">
      <c r="A148" s="18"/>
      <c r="B148" s="48"/>
      <c r="C148" s="46" t="s">
        <v>218</v>
      </c>
      <c r="D148" s="59">
        <v>1</v>
      </c>
      <c r="E148" s="59">
        <v>3</v>
      </c>
      <c r="F148" s="59">
        <v>1</v>
      </c>
      <c r="G148" s="59">
        <v>3</v>
      </c>
      <c r="H148" s="63"/>
      <c r="I148" s="24"/>
      <c r="J148" s="31"/>
      <c r="K148" s="31"/>
      <c r="L148" s="8"/>
      <c r="M148" s="8"/>
      <c r="N148" s="8"/>
      <c r="O148" s="8"/>
      <c r="P148" s="8"/>
      <c r="Q148" s="8"/>
    </row>
    <row r="149" spans="1:17" ht="18.75" customHeight="1" x14ac:dyDescent="0.2">
      <c r="A149" s="18"/>
      <c r="B149" s="48"/>
      <c r="C149" s="19" t="s">
        <v>30</v>
      </c>
      <c r="D149" s="59">
        <f>SUM(D101:D148)</f>
        <v>509</v>
      </c>
      <c r="E149" s="59">
        <f>SUM(E101:E148)</f>
        <v>3204</v>
      </c>
      <c r="F149" s="59">
        <f>SUM(F101:F148)</f>
        <v>223</v>
      </c>
      <c r="G149" s="59">
        <f>SUM(G101:G148)</f>
        <v>1448</v>
      </c>
      <c r="H149" s="59"/>
      <c r="I149" s="59">
        <f t="shared" ref="I149:Q149" si="2">SUM(I101:I148)</f>
        <v>0</v>
      </c>
      <c r="J149" s="59">
        <f t="shared" si="2"/>
        <v>0</v>
      </c>
      <c r="K149" s="59">
        <f t="shared" si="2"/>
        <v>0</v>
      </c>
      <c r="L149" s="59">
        <f t="shared" si="2"/>
        <v>0</v>
      </c>
      <c r="M149" s="59">
        <f t="shared" si="2"/>
        <v>0</v>
      </c>
      <c r="N149" s="59">
        <f t="shared" si="2"/>
        <v>0</v>
      </c>
      <c r="O149" s="59">
        <f t="shared" si="2"/>
        <v>0</v>
      </c>
      <c r="P149" s="59">
        <f t="shared" si="2"/>
        <v>0</v>
      </c>
      <c r="Q149" s="59">
        <f t="shared" si="2"/>
        <v>0</v>
      </c>
    </row>
    <row r="150" spans="1:17" ht="15" x14ac:dyDescent="0.25">
      <c r="A150" s="18"/>
      <c r="B150" s="18"/>
      <c r="C150" s="92" t="s">
        <v>246</v>
      </c>
      <c r="D150" s="31"/>
      <c r="E150" s="31"/>
      <c r="F150" s="31"/>
      <c r="G150" s="31"/>
      <c r="H150" s="63"/>
      <c r="I150" s="24"/>
      <c r="J150" s="31"/>
      <c r="K150" s="31"/>
      <c r="L150" s="8"/>
      <c r="M150" s="8"/>
      <c r="N150" s="8"/>
      <c r="O150" s="8"/>
      <c r="P150" s="8"/>
      <c r="Q150" s="8"/>
    </row>
    <row r="151" spans="1:17" ht="12.75" customHeight="1" x14ac:dyDescent="0.25">
      <c r="A151" s="18"/>
      <c r="B151" s="18"/>
      <c r="C151" s="18" t="s">
        <v>220</v>
      </c>
      <c r="D151" s="122">
        <v>29</v>
      </c>
      <c r="E151" s="122">
        <v>184</v>
      </c>
      <c r="F151" s="31">
        <v>9</v>
      </c>
      <c r="G151" s="31">
        <v>79</v>
      </c>
      <c r="H151" s="63"/>
      <c r="I151" s="24"/>
      <c r="J151" s="31"/>
      <c r="K151" s="31"/>
      <c r="L151" s="8"/>
      <c r="M151" s="8"/>
      <c r="N151" s="8"/>
      <c r="O151" s="8"/>
      <c r="P151" s="8"/>
      <c r="Q151" s="8"/>
    </row>
    <row r="152" spans="1:17" ht="12.75" customHeight="1" x14ac:dyDescent="0.25">
      <c r="A152" s="18"/>
      <c r="B152" s="18"/>
      <c r="C152" s="18" t="s">
        <v>221</v>
      </c>
      <c r="D152" s="122">
        <v>36</v>
      </c>
      <c r="E152" s="122">
        <v>253</v>
      </c>
      <c r="F152" s="31">
        <v>9</v>
      </c>
      <c r="G152" s="31">
        <v>78.2</v>
      </c>
      <c r="H152" s="63"/>
      <c r="I152" s="24"/>
      <c r="J152" s="31"/>
      <c r="K152" s="31"/>
      <c r="L152" s="8"/>
      <c r="M152" s="8"/>
      <c r="N152" s="8"/>
      <c r="O152" s="8"/>
      <c r="P152" s="8"/>
      <c r="Q152" s="8"/>
    </row>
    <row r="153" spans="1:17" ht="12.75" customHeight="1" x14ac:dyDescent="0.25">
      <c r="A153" s="18"/>
      <c r="B153" s="18"/>
      <c r="C153" s="18" t="s">
        <v>340</v>
      </c>
      <c r="D153" s="122">
        <v>4</v>
      </c>
      <c r="E153" s="122">
        <v>20</v>
      </c>
      <c r="F153" s="31">
        <v>3</v>
      </c>
      <c r="G153" s="31">
        <v>70</v>
      </c>
      <c r="H153" s="63"/>
      <c r="I153" s="24"/>
      <c r="J153" s="31"/>
      <c r="K153" s="31"/>
      <c r="L153" s="8"/>
      <c r="M153" s="8"/>
      <c r="N153" s="8"/>
      <c r="O153" s="8"/>
      <c r="P153" s="8"/>
      <c r="Q153" s="8"/>
    </row>
    <row r="154" spans="1:17" ht="12.75" customHeight="1" x14ac:dyDescent="0.25">
      <c r="A154" s="18"/>
      <c r="B154" s="18"/>
      <c r="C154" s="18" t="s">
        <v>222</v>
      </c>
      <c r="D154" s="122">
        <v>8</v>
      </c>
      <c r="E154" s="122">
        <v>40</v>
      </c>
      <c r="F154" s="31">
        <v>2</v>
      </c>
      <c r="G154" s="31">
        <v>10</v>
      </c>
      <c r="H154" s="63"/>
      <c r="I154" s="24"/>
      <c r="J154" s="31"/>
      <c r="K154" s="31"/>
      <c r="L154" s="8"/>
      <c r="M154" s="8"/>
      <c r="N154" s="8"/>
      <c r="O154" s="8"/>
      <c r="P154" s="8"/>
      <c r="Q154" s="8"/>
    </row>
    <row r="155" spans="1:17" ht="12.75" customHeight="1" x14ac:dyDescent="0.25">
      <c r="A155" s="18"/>
      <c r="B155" s="18"/>
      <c r="C155" s="18" t="s">
        <v>223</v>
      </c>
      <c r="D155" s="122">
        <v>5</v>
      </c>
      <c r="E155" s="122">
        <v>25</v>
      </c>
      <c r="F155" s="31"/>
      <c r="G155" s="31"/>
      <c r="H155" s="63"/>
      <c r="I155" s="24"/>
      <c r="J155" s="31"/>
      <c r="K155" s="31"/>
      <c r="L155" s="8"/>
      <c r="M155" s="8"/>
      <c r="N155" s="8"/>
      <c r="O155" s="8"/>
      <c r="P155" s="8"/>
      <c r="Q155" s="8"/>
    </row>
    <row r="156" spans="1:17" ht="12.75" customHeight="1" x14ac:dyDescent="0.25">
      <c r="A156" s="18"/>
      <c r="B156" s="18"/>
      <c r="C156" s="18" t="s">
        <v>224</v>
      </c>
      <c r="D156" s="122">
        <v>12</v>
      </c>
      <c r="E156" s="122">
        <v>135</v>
      </c>
      <c r="F156" s="31">
        <v>5</v>
      </c>
      <c r="G156" s="31">
        <v>35</v>
      </c>
      <c r="H156" s="63"/>
      <c r="I156" s="24"/>
      <c r="J156" s="31"/>
      <c r="K156" s="31"/>
      <c r="L156" s="8"/>
      <c r="M156" s="8"/>
      <c r="N156" s="8"/>
      <c r="O156" s="8"/>
      <c r="P156" s="8"/>
      <c r="Q156" s="8"/>
    </row>
    <row r="157" spans="1:17" ht="12.75" customHeight="1" x14ac:dyDescent="0.25">
      <c r="A157" s="18"/>
      <c r="B157" s="18"/>
      <c r="C157" s="18" t="s">
        <v>225</v>
      </c>
      <c r="D157" s="123">
        <v>3</v>
      </c>
      <c r="E157" s="123">
        <v>15</v>
      </c>
      <c r="F157" s="70">
        <v>1</v>
      </c>
      <c r="G157" s="70">
        <v>5</v>
      </c>
      <c r="H157" s="63"/>
      <c r="I157" s="70"/>
      <c r="J157" s="70"/>
      <c r="K157" s="70"/>
      <c r="L157" s="8"/>
      <c r="M157" s="8"/>
      <c r="N157" s="8"/>
      <c r="O157" s="8"/>
      <c r="P157" s="8"/>
      <c r="Q157" s="8"/>
    </row>
    <row r="158" spans="1:17" ht="12.75" customHeight="1" x14ac:dyDescent="0.25">
      <c r="A158" s="18"/>
      <c r="B158" s="18"/>
      <c r="C158" s="18" t="s">
        <v>226</v>
      </c>
      <c r="D158" s="31"/>
      <c r="E158" s="31"/>
      <c r="F158" s="31"/>
      <c r="G158" s="31"/>
      <c r="H158" s="63"/>
      <c r="I158" s="24"/>
      <c r="J158" s="31"/>
      <c r="K158" s="31"/>
      <c r="L158" s="8"/>
      <c r="M158" s="8"/>
      <c r="N158" s="8"/>
      <c r="O158" s="8"/>
      <c r="P158" s="8"/>
      <c r="Q158" s="8"/>
    </row>
    <row r="159" spans="1:17" ht="12.75" customHeight="1" x14ac:dyDescent="0.25">
      <c r="A159" s="18"/>
      <c r="B159" s="18"/>
      <c r="C159" s="18" t="s">
        <v>227</v>
      </c>
      <c r="D159" s="122">
        <v>5</v>
      </c>
      <c r="E159" s="122">
        <v>25</v>
      </c>
      <c r="F159" s="31"/>
      <c r="G159" s="31"/>
      <c r="H159" s="63"/>
      <c r="I159" s="24"/>
      <c r="J159" s="31"/>
      <c r="K159" s="31"/>
      <c r="L159" s="8"/>
      <c r="M159" s="8"/>
      <c r="N159" s="8"/>
      <c r="O159" s="8"/>
      <c r="P159" s="8"/>
      <c r="Q159" s="8"/>
    </row>
    <row r="160" spans="1:17" ht="12.75" customHeight="1" x14ac:dyDescent="0.25">
      <c r="A160" s="18"/>
      <c r="B160" s="18"/>
      <c r="C160" s="18" t="s">
        <v>228</v>
      </c>
      <c r="D160" s="122">
        <v>6</v>
      </c>
      <c r="E160" s="122">
        <v>30</v>
      </c>
      <c r="F160" s="31">
        <v>1</v>
      </c>
      <c r="G160" s="31">
        <v>5</v>
      </c>
      <c r="H160" s="63"/>
      <c r="I160" s="24"/>
      <c r="J160" s="31"/>
      <c r="K160" s="31"/>
      <c r="L160" s="8"/>
      <c r="M160" s="8"/>
      <c r="N160" s="8"/>
      <c r="O160" s="8"/>
      <c r="P160" s="8"/>
      <c r="Q160" s="8"/>
    </row>
    <row r="161" spans="1:17" ht="12.75" customHeight="1" x14ac:dyDescent="0.25">
      <c r="A161" s="18"/>
      <c r="B161" s="18"/>
      <c r="C161" s="18" t="s">
        <v>229</v>
      </c>
      <c r="D161" s="31"/>
      <c r="E161" s="31"/>
      <c r="F161" s="31"/>
      <c r="G161" s="31"/>
      <c r="H161" s="63"/>
      <c r="I161" s="24"/>
      <c r="J161" s="31"/>
      <c r="K161" s="31"/>
      <c r="L161" s="8"/>
      <c r="M161" s="8"/>
      <c r="N161" s="8"/>
      <c r="O161" s="8"/>
      <c r="P161" s="8"/>
      <c r="Q161" s="8"/>
    </row>
    <row r="162" spans="1:17" ht="12.75" customHeight="1" x14ac:dyDescent="0.25">
      <c r="A162" s="18"/>
      <c r="B162" s="18"/>
      <c r="C162" s="18" t="s">
        <v>230</v>
      </c>
      <c r="D162" s="122">
        <v>11</v>
      </c>
      <c r="E162" s="122">
        <v>52</v>
      </c>
      <c r="F162" s="31">
        <v>4</v>
      </c>
      <c r="G162" s="31">
        <v>17.2</v>
      </c>
      <c r="H162" s="63"/>
      <c r="I162" s="24"/>
      <c r="J162" s="31"/>
      <c r="K162" s="31"/>
      <c r="L162" s="8"/>
      <c r="M162" s="8"/>
      <c r="N162" s="8"/>
      <c r="O162" s="8"/>
      <c r="P162" s="8"/>
      <c r="Q162" s="8"/>
    </row>
    <row r="163" spans="1:17" ht="12.75" customHeight="1" x14ac:dyDescent="0.25">
      <c r="A163" s="18"/>
      <c r="B163" s="18"/>
      <c r="C163" s="18" t="s">
        <v>231</v>
      </c>
      <c r="D163" s="31"/>
      <c r="E163" s="31"/>
      <c r="F163" s="31"/>
      <c r="G163" s="31"/>
      <c r="H163" s="63"/>
      <c r="I163" s="24"/>
      <c r="J163" s="31"/>
      <c r="K163" s="31"/>
      <c r="L163" s="8"/>
      <c r="M163" s="8"/>
      <c r="N163" s="8"/>
      <c r="O163" s="8"/>
      <c r="P163" s="8"/>
      <c r="Q163" s="8"/>
    </row>
    <row r="164" spans="1:17" ht="12.75" customHeight="1" x14ac:dyDescent="0.25">
      <c r="A164" s="18"/>
      <c r="B164" s="18"/>
      <c r="C164" s="18" t="s">
        <v>341</v>
      </c>
      <c r="D164" s="31"/>
      <c r="E164" s="31"/>
      <c r="F164" s="31"/>
      <c r="G164" s="31"/>
      <c r="H164" s="63"/>
      <c r="I164" s="24"/>
      <c r="J164" s="31"/>
      <c r="K164" s="31"/>
      <c r="L164" s="8"/>
      <c r="M164" s="8"/>
      <c r="N164" s="8"/>
      <c r="O164" s="8"/>
      <c r="P164" s="8"/>
      <c r="Q164" s="8"/>
    </row>
    <row r="165" spans="1:17" ht="12.75" customHeight="1" x14ac:dyDescent="0.25">
      <c r="A165" s="18"/>
      <c r="B165" s="18"/>
      <c r="C165" s="18" t="s">
        <v>232</v>
      </c>
      <c r="D165" s="122">
        <v>35</v>
      </c>
      <c r="E165" s="122">
        <v>334</v>
      </c>
      <c r="F165" s="31">
        <v>16</v>
      </c>
      <c r="G165" s="31">
        <v>243</v>
      </c>
      <c r="H165" s="63"/>
      <c r="I165" s="24"/>
      <c r="J165" s="31"/>
      <c r="K165" s="31"/>
      <c r="L165" s="8"/>
      <c r="M165" s="8"/>
      <c r="N165" s="8"/>
      <c r="O165" s="8"/>
      <c r="P165" s="8"/>
      <c r="Q165" s="8"/>
    </row>
    <row r="166" spans="1:17" ht="12.75" customHeight="1" x14ac:dyDescent="0.25">
      <c r="A166" s="18"/>
      <c r="B166" s="18"/>
      <c r="C166" s="18" t="s">
        <v>233</v>
      </c>
      <c r="D166" s="122">
        <v>12</v>
      </c>
      <c r="E166" s="122">
        <v>117</v>
      </c>
      <c r="F166" s="31">
        <v>4</v>
      </c>
      <c r="G166" s="31">
        <v>77</v>
      </c>
      <c r="H166" s="63"/>
      <c r="I166" s="24"/>
      <c r="J166" s="31"/>
      <c r="K166" s="31"/>
      <c r="L166" s="8"/>
      <c r="M166" s="8"/>
      <c r="N166" s="8"/>
      <c r="O166" s="8"/>
      <c r="P166" s="8"/>
      <c r="Q166" s="8"/>
    </row>
    <row r="167" spans="1:17" ht="12.75" customHeight="1" x14ac:dyDescent="0.25">
      <c r="A167" s="18"/>
      <c r="B167" s="18"/>
      <c r="C167" s="18" t="s">
        <v>234</v>
      </c>
      <c r="D167" s="122">
        <v>4</v>
      </c>
      <c r="E167" s="122">
        <v>20</v>
      </c>
      <c r="F167" s="31"/>
      <c r="G167" s="31"/>
      <c r="H167" s="63"/>
      <c r="I167" s="24"/>
      <c r="J167" s="31"/>
      <c r="K167" s="31"/>
      <c r="L167" s="8"/>
      <c r="M167" s="8"/>
      <c r="N167" s="8"/>
      <c r="O167" s="8"/>
      <c r="P167" s="8"/>
      <c r="Q167" s="8"/>
    </row>
    <row r="168" spans="1:17" ht="12.75" customHeight="1" x14ac:dyDescent="0.25">
      <c r="A168" s="18"/>
      <c r="B168" s="18"/>
      <c r="C168" s="18" t="s">
        <v>235</v>
      </c>
      <c r="D168" s="122">
        <v>5</v>
      </c>
      <c r="E168" s="122">
        <v>46</v>
      </c>
      <c r="F168" s="31">
        <v>4</v>
      </c>
      <c r="G168" s="31">
        <v>34</v>
      </c>
      <c r="H168" s="63"/>
      <c r="I168" s="24"/>
      <c r="J168" s="31"/>
      <c r="K168" s="31"/>
      <c r="L168" s="8"/>
      <c r="M168" s="8"/>
      <c r="N168" s="8"/>
      <c r="O168" s="8"/>
      <c r="P168" s="8"/>
      <c r="Q168" s="8"/>
    </row>
    <row r="169" spans="1:17" ht="12.75" customHeight="1" x14ac:dyDescent="0.25">
      <c r="A169" s="18"/>
      <c r="B169" s="18"/>
      <c r="C169" s="18" t="s">
        <v>236</v>
      </c>
      <c r="D169" s="123">
        <v>2</v>
      </c>
      <c r="E169" s="123">
        <v>10</v>
      </c>
      <c r="F169" s="70"/>
      <c r="G169" s="70"/>
      <c r="H169" s="63"/>
      <c r="I169" s="70"/>
      <c r="J169" s="70"/>
      <c r="K169" s="70"/>
      <c r="L169" s="8"/>
      <c r="M169" s="8"/>
      <c r="N169" s="8"/>
      <c r="O169" s="8"/>
      <c r="P169" s="8"/>
      <c r="Q169" s="8"/>
    </row>
    <row r="170" spans="1:17" ht="12.75" customHeight="1" x14ac:dyDescent="0.25">
      <c r="A170" s="18"/>
      <c r="B170" s="18"/>
      <c r="C170" s="18" t="s">
        <v>237</v>
      </c>
      <c r="D170" s="122">
        <v>2</v>
      </c>
      <c r="E170" s="122">
        <v>17</v>
      </c>
      <c r="F170" s="31">
        <v>2</v>
      </c>
      <c r="G170" s="31">
        <v>17</v>
      </c>
      <c r="H170" s="63"/>
      <c r="I170" s="70"/>
      <c r="J170" s="31"/>
      <c r="K170" s="31"/>
      <c r="L170" s="8"/>
      <c r="M170" s="8"/>
      <c r="N170" s="8"/>
      <c r="O170" s="8"/>
      <c r="P170" s="8"/>
      <c r="Q170" s="8"/>
    </row>
    <row r="171" spans="1:17" ht="12.75" customHeight="1" x14ac:dyDescent="0.25">
      <c r="A171" s="18"/>
      <c r="B171" s="18"/>
      <c r="C171" s="18" t="s">
        <v>238</v>
      </c>
      <c r="D171" s="31"/>
      <c r="E171" s="31"/>
      <c r="F171" s="31"/>
      <c r="G171" s="31"/>
      <c r="H171" s="63"/>
      <c r="I171" s="70"/>
      <c r="J171" s="31"/>
      <c r="K171" s="31"/>
      <c r="L171" s="8"/>
      <c r="M171" s="8"/>
      <c r="N171" s="8"/>
      <c r="O171" s="8"/>
      <c r="P171" s="8"/>
      <c r="Q171" s="8"/>
    </row>
    <row r="172" spans="1:17" ht="12.75" customHeight="1" x14ac:dyDescent="0.25">
      <c r="A172" s="18"/>
      <c r="B172" s="18"/>
      <c r="C172" s="18" t="s">
        <v>342</v>
      </c>
      <c r="D172" s="31"/>
      <c r="E172" s="31"/>
      <c r="F172" s="31"/>
      <c r="G172" s="31"/>
      <c r="H172" s="63"/>
      <c r="I172" s="70"/>
      <c r="J172" s="31"/>
      <c r="K172" s="31"/>
      <c r="L172" s="8"/>
      <c r="M172" s="8"/>
      <c r="N172" s="8"/>
      <c r="O172" s="8"/>
      <c r="P172" s="8"/>
      <c r="Q172" s="8"/>
    </row>
    <row r="173" spans="1:17" ht="12.75" customHeight="1" x14ac:dyDescent="0.25">
      <c r="A173" s="18"/>
      <c r="B173" s="18"/>
      <c r="C173" s="18" t="s">
        <v>239</v>
      </c>
      <c r="D173" s="31"/>
      <c r="E173" s="31"/>
      <c r="F173" s="31"/>
      <c r="G173" s="31"/>
      <c r="H173" s="63"/>
      <c r="I173" s="70"/>
      <c r="J173" s="31"/>
      <c r="K173" s="31"/>
      <c r="L173" s="8"/>
      <c r="M173" s="8"/>
      <c r="N173" s="8"/>
      <c r="O173" s="8"/>
      <c r="P173" s="8"/>
      <c r="Q173" s="8"/>
    </row>
    <row r="174" spans="1:17" ht="12.75" customHeight="1" x14ac:dyDescent="0.25">
      <c r="A174" s="18"/>
      <c r="B174" s="18"/>
      <c r="C174" s="18" t="s">
        <v>343</v>
      </c>
      <c r="D174" s="122">
        <v>28</v>
      </c>
      <c r="E174" s="122">
        <v>199</v>
      </c>
      <c r="F174" s="31">
        <v>6</v>
      </c>
      <c r="G174" s="31">
        <v>56</v>
      </c>
      <c r="H174" s="63"/>
      <c r="I174" s="70"/>
      <c r="J174" s="31"/>
      <c r="K174" s="31"/>
      <c r="L174" s="8"/>
      <c r="M174" s="8"/>
      <c r="N174" s="8"/>
      <c r="O174" s="8"/>
      <c r="P174" s="8"/>
      <c r="Q174" s="8"/>
    </row>
    <row r="175" spans="1:17" ht="12.75" customHeight="1" x14ac:dyDescent="0.25">
      <c r="A175" s="18"/>
      <c r="B175" s="18"/>
      <c r="C175" s="18" t="s">
        <v>240</v>
      </c>
      <c r="D175" s="31">
        <v>1</v>
      </c>
      <c r="E175" s="31">
        <v>5</v>
      </c>
      <c r="F175" s="31">
        <v>1</v>
      </c>
      <c r="G175" s="31">
        <v>5</v>
      </c>
      <c r="H175" s="63"/>
      <c r="I175" s="70"/>
      <c r="J175" s="31"/>
      <c r="K175" s="31"/>
      <c r="L175" s="8"/>
      <c r="M175" s="8"/>
      <c r="N175" s="8"/>
      <c r="O175" s="8"/>
      <c r="P175" s="8"/>
      <c r="Q175" s="8"/>
    </row>
    <row r="176" spans="1:17" ht="12.75" customHeight="1" x14ac:dyDescent="0.25">
      <c r="A176" s="18"/>
      <c r="B176" s="18"/>
      <c r="C176" s="18" t="s">
        <v>241</v>
      </c>
      <c r="D176" s="31"/>
      <c r="E176" s="31"/>
      <c r="F176" s="31"/>
      <c r="G176" s="31"/>
      <c r="H176" s="63"/>
      <c r="I176" s="70"/>
      <c r="J176" s="31"/>
      <c r="K176" s="31"/>
      <c r="L176" s="8"/>
      <c r="M176" s="8"/>
      <c r="N176" s="8"/>
      <c r="O176" s="8"/>
      <c r="P176" s="8"/>
      <c r="Q176" s="8"/>
    </row>
    <row r="177" spans="1:17" ht="12.75" customHeight="1" x14ac:dyDescent="0.25">
      <c r="A177" s="18"/>
      <c r="B177" s="18"/>
      <c r="C177" s="18" t="s">
        <v>242</v>
      </c>
      <c r="D177" s="122">
        <v>6</v>
      </c>
      <c r="E177" s="122">
        <v>47</v>
      </c>
      <c r="F177" s="31">
        <v>3</v>
      </c>
      <c r="G177" s="31">
        <v>25</v>
      </c>
      <c r="H177" s="63"/>
      <c r="I177" s="70"/>
      <c r="J177" s="31"/>
      <c r="K177" s="31"/>
      <c r="L177" s="8"/>
      <c r="M177" s="8"/>
      <c r="N177" s="8"/>
      <c r="O177" s="8"/>
      <c r="P177" s="8"/>
      <c r="Q177" s="8"/>
    </row>
    <row r="178" spans="1:17" ht="12.75" customHeight="1" x14ac:dyDescent="0.25">
      <c r="A178" s="18"/>
      <c r="B178" s="18"/>
      <c r="C178" s="18" t="s">
        <v>243</v>
      </c>
      <c r="D178" s="31"/>
      <c r="E178" s="31"/>
      <c r="F178" s="31"/>
      <c r="G178" s="31"/>
      <c r="H178" s="63"/>
      <c r="I178" s="70"/>
      <c r="J178" s="31"/>
      <c r="K178" s="31"/>
      <c r="L178" s="8"/>
      <c r="M178" s="8"/>
      <c r="N178" s="8"/>
      <c r="O178" s="8"/>
      <c r="P178" s="8"/>
      <c r="Q178" s="8"/>
    </row>
    <row r="179" spans="1:17" ht="12.75" customHeight="1" x14ac:dyDescent="0.25">
      <c r="A179" s="18"/>
      <c r="B179" s="18"/>
      <c r="C179" s="18" t="s">
        <v>245</v>
      </c>
      <c r="D179" s="31"/>
      <c r="E179" s="31"/>
      <c r="F179" s="31"/>
      <c r="G179" s="31"/>
      <c r="H179" s="63"/>
      <c r="I179" s="70"/>
      <c r="J179" s="31"/>
      <c r="K179" s="31"/>
      <c r="L179" s="8"/>
      <c r="M179" s="8"/>
      <c r="N179" s="8"/>
      <c r="O179" s="8"/>
      <c r="P179" s="8"/>
      <c r="Q179" s="8"/>
    </row>
    <row r="180" spans="1:17" ht="12.75" customHeight="1" x14ac:dyDescent="0.25">
      <c r="A180" s="18"/>
      <c r="B180" s="18"/>
      <c r="C180" s="49" t="s">
        <v>244</v>
      </c>
      <c r="D180" s="31">
        <v>1</v>
      </c>
      <c r="E180" s="31">
        <v>10</v>
      </c>
      <c r="F180" s="31">
        <v>1</v>
      </c>
      <c r="G180" s="31">
        <v>10</v>
      </c>
      <c r="H180" s="63"/>
      <c r="I180" s="70"/>
      <c r="J180" s="31"/>
      <c r="K180" s="31"/>
      <c r="L180" s="8"/>
      <c r="M180" s="8"/>
      <c r="N180" s="8"/>
      <c r="O180" s="8"/>
      <c r="P180" s="8"/>
      <c r="Q180" s="8"/>
    </row>
    <row r="181" spans="1:17" ht="12.75" customHeight="1" x14ac:dyDescent="0.2">
      <c r="A181" s="18"/>
      <c r="B181" s="18"/>
      <c r="C181" s="19" t="s">
        <v>30</v>
      </c>
      <c r="D181" s="31">
        <f>SUM(D151:D180)</f>
        <v>215</v>
      </c>
      <c r="E181" s="31">
        <f t="shared" ref="E181:G181" si="3">SUM(E151:E180)</f>
        <v>1584</v>
      </c>
      <c r="F181" s="31">
        <f t="shared" si="3"/>
        <v>71</v>
      </c>
      <c r="G181" s="31">
        <f t="shared" si="3"/>
        <v>766.4</v>
      </c>
      <c r="H181" s="31"/>
      <c r="I181" s="31">
        <f t="shared" ref="I181:Q181" si="4">SUM(I151:I180)</f>
        <v>0</v>
      </c>
      <c r="J181" s="31">
        <f t="shared" si="4"/>
        <v>0</v>
      </c>
      <c r="K181" s="31">
        <f t="shared" si="4"/>
        <v>0</v>
      </c>
      <c r="L181" s="31">
        <f t="shared" si="4"/>
        <v>0</v>
      </c>
      <c r="M181" s="31">
        <f t="shared" si="4"/>
        <v>0</v>
      </c>
      <c r="N181" s="31">
        <f t="shared" si="4"/>
        <v>0</v>
      </c>
      <c r="O181" s="31">
        <f t="shared" si="4"/>
        <v>0</v>
      </c>
      <c r="P181" s="31">
        <f t="shared" si="4"/>
        <v>0</v>
      </c>
      <c r="Q181" s="31">
        <f t="shared" si="4"/>
        <v>0</v>
      </c>
    </row>
    <row r="182" spans="1:17" ht="15" x14ac:dyDescent="0.25">
      <c r="A182" s="18"/>
      <c r="B182" s="18"/>
      <c r="C182" s="53" t="s">
        <v>255</v>
      </c>
      <c r="D182" s="31"/>
      <c r="E182" s="31"/>
      <c r="F182" s="31"/>
      <c r="G182" s="31"/>
      <c r="H182" s="63"/>
      <c r="I182" s="70"/>
      <c r="J182" s="31"/>
      <c r="K182" s="31"/>
      <c r="L182" s="8"/>
      <c r="M182" s="8"/>
      <c r="N182" s="8"/>
      <c r="O182" s="8"/>
      <c r="P182" s="8"/>
      <c r="Q182" s="8"/>
    </row>
    <row r="183" spans="1:17" ht="12.75" customHeight="1" x14ac:dyDescent="0.25">
      <c r="A183" s="18"/>
      <c r="B183" s="48"/>
      <c r="C183" s="52" t="s">
        <v>247</v>
      </c>
      <c r="D183" s="122">
        <v>2</v>
      </c>
      <c r="E183" s="122">
        <v>16</v>
      </c>
      <c r="F183" s="31">
        <v>1</v>
      </c>
      <c r="G183" s="31">
        <v>5</v>
      </c>
      <c r="H183" s="63"/>
      <c r="I183" s="70"/>
      <c r="J183" s="31"/>
      <c r="K183" s="31"/>
      <c r="L183" s="8"/>
      <c r="M183" s="8"/>
      <c r="N183" s="8"/>
      <c r="O183" s="8"/>
      <c r="P183" s="8"/>
      <c r="Q183" s="8"/>
    </row>
    <row r="184" spans="1:17" ht="12.75" customHeight="1" x14ac:dyDescent="0.25">
      <c r="A184" s="18"/>
      <c r="B184" s="48"/>
      <c r="C184" s="46" t="s">
        <v>248</v>
      </c>
      <c r="D184" s="31"/>
      <c r="E184" s="31"/>
      <c r="F184" s="31"/>
      <c r="G184" s="31"/>
      <c r="H184" s="63"/>
      <c r="I184" s="70"/>
      <c r="J184" s="31"/>
      <c r="K184" s="31"/>
      <c r="L184" s="8"/>
      <c r="M184" s="8"/>
      <c r="N184" s="8"/>
      <c r="O184" s="8"/>
      <c r="P184" s="8"/>
      <c r="Q184" s="8"/>
    </row>
    <row r="185" spans="1:17" ht="12.75" customHeight="1" x14ac:dyDescent="0.25">
      <c r="A185" s="18"/>
      <c r="B185" s="48"/>
      <c r="C185" s="46" t="s">
        <v>249</v>
      </c>
      <c r="D185" s="31"/>
      <c r="E185" s="31"/>
      <c r="F185" s="31"/>
      <c r="G185" s="31"/>
      <c r="H185" s="63"/>
      <c r="I185" s="70"/>
      <c r="J185" s="31"/>
      <c r="K185" s="31"/>
      <c r="L185" s="8"/>
      <c r="M185" s="8"/>
      <c r="N185" s="8"/>
      <c r="O185" s="8"/>
      <c r="P185" s="8"/>
      <c r="Q185" s="8"/>
    </row>
    <row r="186" spans="1:17" ht="12.75" customHeight="1" x14ac:dyDescent="0.25">
      <c r="A186" s="18"/>
      <c r="B186" s="48"/>
      <c r="C186" s="46" t="s">
        <v>250</v>
      </c>
      <c r="D186" s="31"/>
      <c r="E186" s="31"/>
      <c r="F186" s="31"/>
      <c r="G186" s="31"/>
      <c r="H186" s="63"/>
      <c r="I186" s="70"/>
      <c r="J186" s="31"/>
      <c r="K186" s="31"/>
      <c r="L186" s="8"/>
      <c r="M186" s="8"/>
      <c r="N186" s="8"/>
      <c r="O186" s="8"/>
      <c r="P186" s="8"/>
      <c r="Q186" s="8"/>
    </row>
    <row r="187" spans="1:17" ht="12.75" customHeight="1" x14ac:dyDescent="0.25">
      <c r="A187" s="18"/>
      <c r="B187" s="48"/>
      <c r="C187" s="46" t="s">
        <v>251</v>
      </c>
      <c r="D187" s="31"/>
      <c r="E187" s="31"/>
      <c r="F187" s="31"/>
      <c r="G187" s="31"/>
      <c r="H187" s="63"/>
      <c r="I187" s="70"/>
      <c r="J187" s="31"/>
      <c r="K187" s="31"/>
      <c r="L187" s="8"/>
      <c r="M187" s="8"/>
      <c r="N187" s="8"/>
      <c r="O187" s="8"/>
      <c r="P187" s="8"/>
      <c r="Q187" s="8"/>
    </row>
    <row r="188" spans="1:17" ht="12.75" customHeight="1" x14ac:dyDescent="0.25">
      <c r="A188" s="18"/>
      <c r="B188" s="48"/>
      <c r="C188" s="46" t="s">
        <v>252</v>
      </c>
      <c r="D188" s="31"/>
      <c r="E188" s="31"/>
      <c r="F188" s="31"/>
      <c r="G188" s="31"/>
      <c r="H188" s="63"/>
      <c r="I188" s="70"/>
      <c r="J188" s="31"/>
      <c r="K188" s="31"/>
      <c r="L188" s="8"/>
      <c r="M188" s="8"/>
      <c r="N188" s="8"/>
      <c r="O188" s="8"/>
      <c r="P188" s="8"/>
      <c r="Q188" s="8"/>
    </row>
    <row r="189" spans="1:17" ht="12.75" customHeight="1" x14ac:dyDescent="0.25">
      <c r="A189" s="18"/>
      <c r="B189" s="48"/>
      <c r="C189" s="46" t="s">
        <v>253</v>
      </c>
      <c r="D189" s="31"/>
      <c r="E189" s="31"/>
      <c r="F189" s="31"/>
      <c r="G189" s="31"/>
      <c r="H189" s="63"/>
      <c r="I189" s="70"/>
      <c r="J189" s="31"/>
      <c r="K189" s="31"/>
      <c r="L189" s="8"/>
      <c r="M189" s="8"/>
      <c r="N189" s="8"/>
      <c r="O189" s="8"/>
      <c r="P189" s="8"/>
      <c r="Q189" s="8"/>
    </row>
    <row r="190" spans="1:17" ht="12.75" customHeight="1" x14ac:dyDescent="0.25">
      <c r="A190" s="18"/>
      <c r="B190" s="48"/>
      <c r="C190" s="46" t="s">
        <v>254</v>
      </c>
      <c r="D190" s="31"/>
      <c r="E190" s="31"/>
      <c r="F190" s="31"/>
      <c r="G190" s="31"/>
      <c r="H190" s="63"/>
      <c r="I190" s="70"/>
      <c r="J190" s="31"/>
      <c r="K190" s="31"/>
      <c r="L190" s="8"/>
      <c r="M190" s="8"/>
      <c r="N190" s="8"/>
      <c r="O190" s="8"/>
      <c r="P190" s="8"/>
      <c r="Q190" s="8"/>
    </row>
    <row r="191" spans="1:17" ht="12.75" customHeight="1" x14ac:dyDescent="0.25">
      <c r="A191" s="18"/>
      <c r="B191" s="48"/>
      <c r="C191" s="19" t="s">
        <v>30</v>
      </c>
      <c r="D191" s="31">
        <f>SUM(D183:D190)</f>
        <v>2</v>
      </c>
      <c r="E191" s="31">
        <f t="shared" ref="E191:J191" si="5">SUM(E183:E190)</f>
        <v>16</v>
      </c>
      <c r="F191" s="31">
        <f t="shared" si="5"/>
        <v>1</v>
      </c>
      <c r="G191" s="31">
        <f t="shared" si="5"/>
        <v>5</v>
      </c>
      <c r="H191" s="63"/>
      <c r="I191" s="31">
        <f t="shared" si="5"/>
        <v>0</v>
      </c>
      <c r="J191" s="31">
        <f t="shared" si="5"/>
        <v>0</v>
      </c>
      <c r="K191" s="31"/>
      <c r="L191" s="8"/>
      <c r="M191" s="8"/>
      <c r="N191" s="8"/>
      <c r="O191" s="8"/>
      <c r="P191" s="8"/>
      <c r="Q191" s="8"/>
    </row>
    <row r="192" spans="1:17" ht="15" x14ac:dyDescent="0.25">
      <c r="A192" s="18"/>
      <c r="B192" s="48"/>
      <c r="C192" s="55" t="s">
        <v>261</v>
      </c>
      <c r="D192" s="31"/>
      <c r="E192" s="31"/>
      <c r="F192" s="31"/>
      <c r="G192" s="31"/>
      <c r="H192" s="63"/>
      <c r="I192" s="70"/>
      <c r="J192" s="31"/>
      <c r="K192" s="31"/>
      <c r="L192" s="8"/>
      <c r="M192" s="8"/>
      <c r="N192" s="8"/>
      <c r="O192" s="8"/>
      <c r="P192" s="8"/>
      <c r="Q192" s="8"/>
    </row>
    <row r="193" spans="1:17" ht="12.75" customHeight="1" x14ac:dyDescent="0.25">
      <c r="A193" s="18"/>
      <c r="B193" s="48"/>
      <c r="C193" s="46" t="s">
        <v>256</v>
      </c>
      <c r="D193" s="122">
        <v>12</v>
      </c>
      <c r="E193" s="122">
        <v>118</v>
      </c>
      <c r="F193" s="31">
        <v>4</v>
      </c>
      <c r="G193" s="31">
        <v>47</v>
      </c>
      <c r="H193" s="63"/>
      <c r="I193" s="70"/>
      <c r="J193" s="31"/>
      <c r="K193" s="31"/>
      <c r="L193" s="8"/>
      <c r="M193" s="8"/>
      <c r="N193" s="8"/>
      <c r="O193" s="8"/>
      <c r="P193" s="8"/>
      <c r="Q193" s="8"/>
    </row>
    <row r="194" spans="1:17" ht="12.75" customHeight="1" x14ac:dyDescent="0.25">
      <c r="A194" s="18"/>
      <c r="B194" s="48"/>
      <c r="C194" s="46" t="s">
        <v>257</v>
      </c>
      <c r="D194" s="31">
        <v>9</v>
      </c>
      <c r="E194" s="31">
        <v>66</v>
      </c>
      <c r="F194" s="31">
        <v>2</v>
      </c>
      <c r="G194" s="31">
        <v>22</v>
      </c>
      <c r="H194" s="63"/>
      <c r="I194" s="70"/>
      <c r="J194" s="31"/>
      <c r="K194" s="31"/>
      <c r="L194" s="8"/>
      <c r="M194" s="8"/>
      <c r="N194" s="8"/>
      <c r="O194" s="8"/>
      <c r="P194" s="8"/>
      <c r="Q194" s="8"/>
    </row>
    <row r="195" spans="1:17" ht="12.75" customHeight="1" x14ac:dyDescent="0.25">
      <c r="A195" s="18"/>
      <c r="B195" s="48"/>
      <c r="C195" s="46" t="s">
        <v>258</v>
      </c>
      <c r="D195" s="31"/>
      <c r="E195" s="31"/>
      <c r="F195" s="31"/>
      <c r="G195" s="31"/>
      <c r="H195" s="63"/>
      <c r="I195" s="70"/>
      <c r="J195" s="31"/>
      <c r="K195" s="31"/>
      <c r="L195" s="8"/>
      <c r="M195" s="8"/>
      <c r="N195" s="8"/>
      <c r="O195" s="8"/>
      <c r="P195" s="8"/>
      <c r="Q195" s="8"/>
    </row>
    <row r="196" spans="1:17" ht="12.75" customHeight="1" x14ac:dyDescent="0.25">
      <c r="A196" s="18"/>
      <c r="B196" s="48"/>
      <c r="C196" s="46" t="s">
        <v>259</v>
      </c>
      <c r="D196" s="31"/>
      <c r="E196" s="31"/>
      <c r="F196" s="31"/>
      <c r="G196" s="31"/>
      <c r="H196" s="63"/>
      <c r="I196" s="70"/>
      <c r="J196" s="31"/>
      <c r="K196" s="31"/>
      <c r="L196" s="8"/>
      <c r="M196" s="8"/>
      <c r="N196" s="8"/>
      <c r="O196" s="8"/>
      <c r="P196" s="8"/>
      <c r="Q196" s="8"/>
    </row>
    <row r="197" spans="1:17" ht="12.75" customHeight="1" x14ac:dyDescent="0.25">
      <c r="A197" s="18"/>
      <c r="B197" s="48"/>
      <c r="C197" s="46" t="s">
        <v>154</v>
      </c>
      <c r="D197" s="31">
        <v>10</v>
      </c>
      <c r="E197" s="31">
        <v>57</v>
      </c>
      <c r="F197" s="31">
        <v>1</v>
      </c>
      <c r="G197" s="31">
        <v>5</v>
      </c>
      <c r="H197" s="63"/>
      <c r="I197" s="70"/>
      <c r="J197" s="31"/>
      <c r="K197" s="31"/>
      <c r="L197" s="8"/>
      <c r="M197" s="8"/>
      <c r="N197" s="8"/>
      <c r="O197" s="8"/>
      <c r="P197" s="8"/>
      <c r="Q197" s="8"/>
    </row>
    <row r="198" spans="1:17" ht="12.75" customHeight="1" x14ac:dyDescent="0.25">
      <c r="A198" s="18"/>
      <c r="B198" s="48"/>
      <c r="C198" s="46" t="s">
        <v>260</v>
      </c>
      <c r="D198" s="122">
        <v>3</v>
      </c>
      <c r="E198" s="122">
        <v>38</v>
      </c>
      <c r="F198" s="31">
        <v>2</v>
      </c>
      <c r="G198" s="31">
        <v>24</v>
      </c>
      <c r="H198" s="63"/>
      <c r="I198" s="70"/>
      <c r="J198" s="31"/>
      <c r="K198" s="31"/>
      <c r="L198" s="8"/>
      <c r="M198" s="8"/>
      <c r="N198" s="8"/>
      <c r="O198" s="8"/>
      <c r="P198" s="8"/>
      <c r="Q198" s="8"/>
    </row>
    <row r="199" spans="1:17" ht="12.75" customHeight="1" x14ac:dyDescent="0.25">
      <c r="A199" s="18"/>
      <c r="B199" s="18"/>
      <c r="C199" s="54" t="s">
        <v>30</v>
      </c>
      <c r="D199" s="31">
        <f>SUM(D193:D198)</f>
        <v>34</v>
      </c>
      <c r="E199" s="31">
        <f t="shared" ref="E199:J199" si="6">SUM(E193:E198)</f>
        <v>279</v>
      </c>
      <c r="F199" s="31">
        <f t="shared" si="6"/>
        <v>9</v>
      </c>
      <c r="G199" s="31">
        <f t="shared" si="6"/>
        <v>98</v>
      </c>
      <c r="H199" s="63"/>
      <c r="I199" s="31">
        <f t="shared" si="6"/>
        <v>0</v>
      </c>
      <c r="J199" s="31">
        <f t="shared" si="6"/>
        <v>0</v>
      </c>
      <c r="K199" s="31"/>
      <c r="L199" s="8"/>
      <c r="M199" s="8"/>
      <c r="N199" s="8"/>
      <c r="O199" s="8"/>
      <c r="P199" s="8"/>
      <c r="Q199" s="8"/>
    </row>
    <row r="200" spans="1:17" ht="15" x14ac:dyDescent="0.25">
      <c r="A200" s="18"/>
      <c r="B200" s="18"/>
      <c r="C200" s="47" t="s">
        <v>299</v>
      </c>
      <c r="D200" s="31"/>
      <c r="E200" s="31"/>
      <c r="F200" s="31"/>
      <c r="G200" s="31"/>
      <c r="H200" s="63"/>
      <c r="I200" s="70"/>
      <c r="J200" s="31"/>
      <c r="K200" s="31"/>
      <c r="L200" s="8"/>
      <c r="M200" s="8"/>
      <c r="N200" s="8"/>
      <c r="O200" s="8"/>
      <c r="P200" s="8"/>
      <c r="Q200" s="8"/>
    </row>
    <row r="201" spans="1:17" ht="12.75" customHeight="1" x14ac:dyDescent="0.25">
      <c r="A201" s="18"/>
      <c r="B201" s="48"/>
      <c r="C201" s="46" t="s">
        <v>262</v>
      </c>
      <c r="D201" s="122">
        <v>7</v>
      </c>
      <c r="E201" s="122">
        <v>50</v>
      </c>
      <c r="F201" s="31">
        <v>1</v>
      </c>
      <c r="G201" s="31">
        <v>15</v>
      </c>
      <c r="H201" s="63"/>
      <c r="I201" s="70"/>
      <c r="J201" s="31"/>
      <c r="K201" s="31"/>
      <c r="L201" s="8"/>
      <c r="M201" s="8"/>
      <c r="N201" s="8"/>
      <c r="O201" s="8"/>
      <c r="P201" s="8"/>
      <c r="Q201" s="8"/>
    </row>
    <row r="202" spans="1:17" ht="12.75" customHeight="1" x14ac:dyDescent="0.25">
      <c r="A202" s="18"/>
      <c r="B202" s="48"/>
      <c r="C202" s="52" t="s">
        <v>263</v>
      </c>
      <c r="D202" s="31">
        <v>1</v>
      </c>
      <c r="E202" s="31">
        <v>12</v>
      </c>
      <c r="F202" s="31">
        <v>1</v>
      </c>
      <c r="G202" s="31">
        <v>12</v>
      </c>
      <c r="H202" s="63"/>
      <c r="I202" s="70"/>
      <c r="J202" s="31"/>
      <c r="K202" s="31"/>
      <c r="L202" s="8"/>
      <c r="M202" s="8"/>
      <c r="N202" s="8"/>
      <c r="O202" s="8"/>
      <c r="P202" s="8"/>
      <c r="Q202" s="8"/>
    </row>
    <row r="203" spans="1:17" ht="12.75" customHeight="1" x14ac:dyDescent="0.25">
      <c r="A203" s="18"/>
      <c r="B203" s="48"/>
      <c r="C203" s="46" t="s">
        <v>264</v>
      </c>
      <c r="D203" s="31">
        <v>1</v>
      </c>
      <c r="E203" s="31">
        <v>3</v>
      </c>
      <c r="F203" s="31">
        <v>1</v>
      </c>
      <c r="G203" s="31">
        <v>3</v>
      </c>
      <c r="H203" s="63"/>
      <c r="I203" s="70"/>
      <c r="J203" s="31"/>
      <c r="K203" s="31"/>
      <c r="L203" s="8"/>
      <c r="M203" s="8"/>
      <c r="N203" s="8"/>
      <c r="O203" s="8"/>
      <c r="P203" s="8"/>
      <c r="Q203" s="8"/>
    </row>
    <row r="204" spans="1:17" ht="12.75" customHeight="1" x14ac:dyDescent="0.25">
      <c r="A204" s="18"/>
      <c r="B204" s="48"/>
      <c r="C204" s="46" t="s">
        <v>265</v>
      </c>
      <c r="D204" s="122">
        <v>62</v>
      </c>
      <c r="E204" s="122">
        <v>239</v>
      </c>
      <c r="F204" s="31">
        <v>9</v>
      </c>
      <c r="G204" s="31">
        <v>42</v>
      </c>
      <c r="H204" s="63"/>
      <c r="I204" s="70"/>
      <c r="J204" s="31"/>
      <c r="K204" s="31"/>
      <c r="L204" s="8"/>
      <c r="M204" s="8"/>
      <c r="N204" s="8"/>
      <c r="O204" s="8"/>
      <c r="P204" s="8"/>
      <c r="Q204" s="8"/>
    </row>
    <row r="205" spans="1:17" ht="12.75" customHeight="1" x14ac:dyDescent="0.25">
      <c r="A205" s="18"/>
      <c r="B205" s="48"/>
      <c r="C205" s="46" t="s">
        <v>266</v>
      </c>
      <c r="D205" s="31">
        <v>7</v>
      </c>
      <c r="E205" s="31">
        <v>55</v>
      </c>
      <c r="F205" s="31">
        <v>3</v>
      </c>
      <c r="G205" s="31">
        <v>27</v>
      </c>
      <c r="H205" s="63"/>
      <c r="I205" s="70"/>
      <c r="J205" s="31"/>
      <c r="K205" s="31"/>
      <c r="L205" s="8"/>
      <c r="M205" s="8"/>
      <c r="N205" s="8"/>
      <c r="O205" s="8"/>
      <c r="P205" s="8"/>
      <c r="Q205" s="8"/>
    </row>
    <row r="206" spans="1:17" ht="12.75" customHeight="1" x14ac:dyDescent="0.25">
      <c r="A206" s="18"/>
      <c r="B206" s="48"/>
      <c r="C206" s="46" t="s">
        <v>267</v>
      </c>
      <c r="D206" s="122">
        <v>12</v>
      </c>
      <c r="E206" s="122">
        <v>58</v>
      </c>
      <c r="F206" s="31"/>
      <c r="G206" s="31"/>
      <c r="H206" s="63"/>
      <c r="I206" s="70"/>
      <c r="J206" s="31"/>
      <c r="K206" s="31"/>
      <c r="L206" s="8"/>
      <c r="M206" s="8"/>
      <c r="N206" s="8"/>
      <c r="O206" s="8"/>
      <c r="P206" s="8"/>
      <c r="Q206" s="8"/>
    </row>
    <row r="207" spans="1:17" ht="12.75" customHeight="1" x14ac:dyDescent="0.25">
      <c r="A207" s="18"/>
      <c r="B207" s="48"/>
      <c r="C207" s="46" t="s">
        <v>268</v>
      </c>
      <c r="D207" s="122">
        <v>2</v>
      </c>
      <c r="E207" s="122">
        <v>25</v>
      </c>
      <c r="F207" s="31">
        <v>1</v>
      </c>
      <c r="G207" s="31">
        <v>10</v>
      </c>
      <c r="H207" s="63"/>
      <c r="I207" s="70"/>
      <c r="J207" s="31"/>
      <c r="K207" s="31"/>
      <c r="L207" s="8"/>
      <c r="M207" s="8"/>
      <c r="N207" s="8"/>
      <c r="O207" s="8"/>
      <c r="P207" s="8"/>
      <c r="Q207" s="8"/>
    </row>
    <row r="208" spans="1:17" ht="12.75" customHeight="1" x14ac:dyDescent="0.25">
      <c r="A208" s="18"/>
      <c r="B208" s="48"/>
      <c r="C208" s="46" t="s">
        <v>269</v>
      </c>
      <c r="D208" s="31"/>
      <c r="E208" s="31"/>
      <c r="F208" s="31"/>
      <c r="G208" s="31"/>
      <c r="H208" s="63"/>
      <c r="I208" s="70"/>
      <c r="J208" s="31"/>
      <c r="K208" s="31"/>
      <c r="L208" s="8"/>
      <c r="M208" s="8"/>
      <c r="N208" s="8"/>
      <c r="O208" s="8"/>
      <c r="P208" s="8"/>
      <c r="Q208" s="8"/>
    </row>
    <row r="209" spans="1:17" ht="12.75" customHeight="1" x14ac:dyDescent="0.25">
      <c r="A209" s="18"/>
      <c r="B209" s="48"/>
      <c r="C209" s="46" t="s">
        <v>270</v>
      </c>
      <c r="D209" s="31"/>
      <c r="E209" s="31"/>
      <c r="F209" s="31"/>
      <c r="G209" s="31"/>
      <c r="H209" s="63"/>
      <c r="I209" s="70"/>
      <c r="J209" s="31"/>
      <c r="K209" s="31"/>
      <c r="L209" s="8"/>
      <c r="M209" s="8"/>
      <c r="N209" s="8"/>
      <c r="O209" s="8"/>
      <c r="P209" s="8"/>
      <c r="Q209" s="8"/>
    </row>
    <row r="210" spans="1:17" ht="12.75" customHeight="1" x14ac:dyDescent="0.25">
      <c r="A210" s="18"/>
      <c r="B210" s="48"/>
      <c r="C210" s="46" t="s">
        <v>271</v>
      </c>
      <c r="D210" s="122">
        <v>11</v>
      </c>
      <c r="E210" s="122">
        <v>115</v>
      </c>
      <c r="F210" s="31">
        <v>5</v>
      </c>
      <c r="G210" s="31">
        <v>75</v>
      </c>
      <c r="H210" s="63"/>
      <c r="I210" s="70"/>
      <c r="J210" s="31"/>
      <c r="K210" s="31"/>
      <c r="L210" s="8"/>
      <c r="M210" s="8"/>
      <c r="N210" s="8"/>
      <c r="O210" s="8"/>
      <c r="P210" s="8"/>
      <c r="Q210" s="8"/>
    </row>
    <row r="211" spans="1:17" ht="12.75" customHeight="1" x14ac:dyDescent="0.25">
      <c r="A211" s="18"/>
      <c r="B211" s="48"/>
      <c r="C211" s="46" t="s">
        <v>272</v>
      </c>
      <c r="D211" s="122">
        <v>36</v>
      </c>
      <c r="E211" s="122">
        <v>441</v>
      </c>
      <c r="F211" s="31">
        <v>17</v>
      </c>
      <c r="G211" s="31">
        <v>205</v>
      </c>
      <c r="H211" s="63"/>
      <c r="I211" s="70"/>
      <c r="J211" s="31"/>
      <c r="K211" s="31"/>
      <c r="L211" s="8"/>
      <c r="M211" s="8"/>
      <c r="N211" s="8"/>
      <c r="O211" s="8"/>
      <c r="P211" s="8"/>
      <c r="Q211" s="8"/>
    </row>
    <row r="212" spans="1:17" ht="12.75" customHeight="1" x14ac:dyDescent="0.25">
      <c r="A212" s="18"/>
      <c r="B212" s="48"/>
      <c r="C212" s="46" t="s">
        <v>273</v>
      </c>
      <c r="D212" s="31">
        <v>2</v>
      </c>
      <c r="E212" s="31">
        <v>11</v>
      </c>
      <c r="F212" s="31">
        <v>2</v>
      </c>
      <c r="G212" s="31">
        <v>11</v>
      </c>
      <c r="H212" s="63"/>
      <c r="I212" s="70"/>
      <c r="J212" s="31"/>
      <c r="K212" s="31"/>
      <c r="L212" s="8"/>
      <c r="M212" s="8"/>
      <c r="N212" s="8"/>
      <c r="O212" s="8"/>
      <c r="P212" s="8"/>
      <c r="Q212" s="8"/>
    </row>
    <row r="213" spans="1:17" ht="12.75" customHeight="1" x14ac:dyDescent="0.25">
      <c r="A213" s="18"/>
      <c r="B213" s="48"/>
      <c r="C213" s="46" t="s">
        <v>274</v>
      </c>
      <c r="D213" s="122">
        <v>6</v>
      </c>
      <c r="E213" s="122">
        <v>35</v>
      </c>
      <c r="F213" s="31"/>
      <c r="G213" s="31"/>
      <c r="H213" s="63"/>
      <c r="I213" s="70"/>
      <c r="J213" s="31"/>
      <c r="K213" s="31"/>
      <c r="L213" s="8"/>
      <c r="M213" s="8"/>
      <c r="N213" s="8"/>
      <c r="O213" s="8"/>
      <c r="P213" s="8"/>
      <c r="Q213" s="8"/>
    </row>
    <row r="214" spans="1:17" ht="12.75" customHeight="1" x14ac:dyDescent="0.25">
      <c r="A214" s="18"/>
      <c r="B214" s="48"/>
      <c r="C214" s="46" t="s">
        <v>275</v>
      </c>
      <c r="D214" s="31"/>
      <c r="E214" s="31"/>
      <c r="F214" s="31"/>
      <c r="G214" s="31"/>
      <c r="H214" s="63"/>
      <c r="I214" s="70"/>
      <c r="J214" s="31"/>
      <c r="K214" s="31"/>
      <c r="L214" s="8"/>
      <c r="M214" s="8"/>
      <c r="N214" s="8"/>
      <c r="O214" s="8"/>
      <c r="P214" s="8"/>
      <c r="Q214" s="8"/>
    </row>
    <row r="215" spans="1:17" ht="12.75" customHeight="1" x14ac:dyDescent="0.25">
      <c r="A215" s="18"/>
      <c r="B215" s="48"/>
      <c r="C215" s="46" t="s">
        <v>276</v>
      </c>
      <c r="D215" s="122">
        <v>2</v>
      </c>
      <c r="E215" s="122">
        <v>35</v>
      </c>
      <c r="F215" s="31">
        <v>1</v>
      </c>
      <c r="G215" s="31">
        <v>30</v>
      </c>
      <c r="H215" s="63"/>
      <c r="I215" s="70"/>
      <c r="J215" s="31"/>
      <c r="K215" s="31"/>
      <c r="L215" s="8"/>
      <c r="M215" s="8"/>
      <c r="N215" s="8"/>
      <c r="O215" s="8"/>
      <c r="P215" s="8"/>
      <c r="Q215" s="8"/>
    </row>
    <row r="216" spans="1:17" ht="12.75" customHeight="1" x14ac:dyDescent="0.25">
      <c r="A216" s="18"/>
      <c r="B216" s="48"/>
      <c r="C216" s="46" t="s">
        <v>277</v>
      </c>
      <c r="D216" s="122">
        <v>1</v>
      </c>
      <c r="E216" s="122">
        <v>15</v>
      </c>
      <c r="F216" s="31">
        <v>1</v>
      </c>
      <c r="G216" s="31">
        <v>15</v>
      </c>
      <c r="H216" s="63"/>
      <c r="I216" s="70"/>
      <c r="J216" s="31"/>
      <c r="K216" s="31"/>
      <c r="L216" s="8"/>
      <c r="M216" s="8"/>
      <c r="N216" s="8"/>
      <c r="O216" s="8"/>
      <c r="P216" s="8"/>
      <c r="Q216" s="8"/>
    </row>
    <row r="217" spans="1:17" ht="12.75" customHeight="1" x14ac:dyDescent="0.25">
      <c r="A217" s="18"/>
      <c r="B217" s="48"/>
      <c r="C217" s="46" t="s">
        <v>278</v>
      </c>
      <c r="D217" s="31">
        <v>3</v>
      </c>
      <c r="E217" s="31">
        <v>28</v>
      </c>
      <c r="F217" s="31">
        <v>3</v>
      </c>
      <c r="G217" s="31">
        <v>28</v>
      </c>
      <c r="H217" s="63"/>
      <c r="I217" s="70"/>
      <c r="J217" s="31"/>
      <c r="K217" s="31"/>
      <c r="L217" s="8"/>
      <c r="M217" s="8"/>
      <c r="N217" s="8"/>
      <c r="O217" s="8"/>
      <c r="P217" s="8"/>
      <c r="Q217" s="8"/>
    </row>
    <row r="218" spans="1:17" ht="12.75" customHeight="1" x14ac:dyDescent="0.25">
      <c r="A218" s="18"/>
      <c r="B218" s="48"/>
      <c r="C218" s="46" t="s">
        <v>279</v>
      </c>
      <c r="D218" s="122">
        <v>2</v>
      </c>
      <c r="E218" s="122">
        <v>30</v>
      </c>
      <c r="F218" s="31">
        <v>1</v>
      </c>
      <c r="G218" s="31">
        <v>10</v>
      </c>
      <c r="H218" s="63"/>
      <c r="I218" s="70"/>
      <c r="J218" s="31"/>
      <c r="K218" s="31"/>
      <c r="L218" s="8"/>
      <c r="M218" s="8"/>
      <c r="N218" s="8"/>
      <c r="O218" s="8"/>
      <c r="P218" s="8"/>
      <c r="Q218" s="8"/>
    </row>
    <row r="219" spans="1:17" ht="12.75" customHeight="1" x14ac:dyDescent="0.25">
      <c r="A219" s="18"/>
      <c r="B219" s="48"/>
      <c r="C219" s="46" t="s">
        <v>280</v>
      </c>
      <c r="D219" s="31"/>
      <c r="E219" s="31"/>
      <c r="F219" s="31"/>
      <c r="G219" s="31"/>
      <c r="H219" s="63"/>
      <c r="I219" s="70"/>
      <c r="J219" s="31"/>
      <c r="K219" s="31"/>
      <c r="L219" s="8"/>
      <c r="M219" s="8"/>
      <c r="N219" s="8"/>
      <c r="O219" s="8"/>
      <c r="P219" s="8"/>
      <c r="Q219" s="8"/>
    </row>
    <row r="220" spans="1:17" ht="12.75" customHeight="1" x14ac:dyDescent="0.25">
      <c r="A220" s="18"/>
      <c r="B220" s="48"/>
      <c r="C220" s="46" t="s">
        <v>281</v>
      </c>
      <c r="D220" s="31">
        <v>1</v>
      </c>
      <c r="E220" s="31">
        <v>15</v>
      </c>
      <c r="F220" s="31">
        <v>1</v>
      </c>
      <c r="G220" s="31">
        <v>15</v>
      </c>
      <c r="H220" s="63"/>
      <c r="I220" s="70"/>
      <c r="J220" s="31"/>
      <c r="K220" s="31"/>
      <c r="L220" s="8"/>
      <c r="M220" s="8"/>
      <c r="N220" s="8"/>
      <c r="O220" s="8"/>
      <c r="P220" s="8"/>
      <c r="Q220" s="8"/>
    </row>
    <row r="221" spans="1:17" ht="12.75" customHeight="1" x14ac:dyDescent="0.25">
      <c r="A221" s="18"/>
      <c r="B221" s="48"/>
      <c r="C221" s="46" t="s">
        <v>282</v>
      </c>
      <c r="D221" s="122">
        <v>3</v>
      </c>
      <c r="E221" s="122">
        <v>30</v>
      </c>
      <c r="F221" s="31">
        <v>10</v>
      </c>
      <c r="G221" s="31">
        <v>121</v>
      </c>
      <c r="H221" s="63"/>
      <c r="I221" s="70"/>
      <c r="J221" s="31"/>
      <c r="K221" s="31"/>
      <c r="L221" s="8"/>
      <c r="M221" s="8"/>
      <c r="N221" s="8"/>
      <c r="O221" s="8"/>
      <c r="P221" s="8"/>
      <c r="Q221" s="8"/>
    </row>
    <row r="222" spans="1:17" ht="12.75" customHeight="1" x14ac:dyDescent="0.25">
      <c r="A222" s="18"/>
      <c r="B222" s="48"/>
      <c r="C222" s="46" t="s">
        <v>283</v>
      </c>
      <c r="D222" s="31"/>
      <c r="E222" s="31"/>
      <c r="F222" s="31"/>
      <c r="G222" s="31"/>
      <c r="H222" s="63"/>
      <c r="I222" s="70"/>
      <c r="J222" s="31"/>
      <c r="K222" s="31"/>
      <c r="L222" s="8"/>
      <c r="M222" s="8"/>
      <c r="N222" s="8"/>
      <c r="O222" s="8"/>
      <c r="P222" s="8"/>
      <c r="Q222" s="8"/>
    </row>
    <row r="223" spans="1:17" ht="12.75" customHeight="1" x14ac:dyDescent="0.25">
      <c r="A223" s="18"/>
      <c r="B223" s="48"/>
      <c r="C223" s="46" t="s">
        <v>284</v>
      </c>
      <c r="D223" s="31"/>
      <c r="E223" s="31"/>
      <c r="F223" s="31"/>
      <c r="G223" s="31"/>
      <c r="H223" s="63"/>
      <c r="I223" s="70"/>
      <c r="J223" s="31"/>
      <c r="K223" s="31"/>
      <c r="L223" s="8"/>
      <c r="M223" s="8"/>
      <c r="N223" s="8"/>
      <c r="O223" s="8"/>
      <c r="P223" s="8"/>
      <c r="Q223" s="8"/>
    </row>
    <row r="224" spans="1:17" ht="12.75" customHeight="1" x14ac:dyDescent="0.25">
      <c r="A224" s="18"/>
      <c r="B224" s="48"/>
      <c r="C224" s="46" t="s">
        <v>285</v>
      </c>
      <c r="D224" s="31"/>
      <c r="E224" s="31"/>
      <c r="F224" s="31"/>
      <c r="G224" s="31"/>
      <c r="H224" s="63"/>
      <c r="I224" s="70"/>
      <c r="J224" s="31"/>
      <c r="K224" s="31"/>
      <c r="L224" s="8"/>
      <c r="M224" s="8"/>
      <c r="N224" s="8"/>
      <c r="O224" s="8"/>
      <c r="P224" s="8"/>
      <c r="Q224" s="8"/>
    </row>
    <row r="225" spans="1:17" ht="12.75" customHeight="1" x14ac:dyDescent="0.25">
      <c r="A225" s="18"/>
      <c r="B225" s="48"/>
      <c r="C225" s="46" t="s">
        <v>286</v>
      </c>
      <c r="D225" s="31">
        <v>1</v>
      </c>
      <c r="E225" s="31">
        <v>15</v>
      </c>
      <c r="F225" s="31">
        <v>1</v>
      </c>
      <c r="G225" s="31">
        <v>15</v>
      </c>
      <c r="H225" s="63"/>
      <c r="I225" s="70"/>
      <c r="J225" s="31"/>
      <c r="K225" s="31"/>
      <c r="L225" s="8"/>
      <c r="M225" s="8"/>
      <c r="N225" s="8"/>
      <c r="O225" s="8"/>
      <c r="P225" s="8"/>
      <c r="Q225" s="8"/>
    </row>
    <row r="226" spans="1:17" ht="12.75" customHeight="1" x14ac:dyDescent="0.25">
      <c r="A226" s="18"/>
      <c r="B226" s="48"/>
      <c r="C226" s="46" t="s">
        <v>287</v>
      </c>
      <c r="D226" s="122">
        <v>2</v>
      </c>
      <c r="E226" s="122">
        <v>35</v>
      </c>
      <c r="F226" s="31">
        <v>1</v>
      </c>
      <c r="G226" s="31">
        <v>15</v>
      </c>
      <c r="H226" s="63"/>
      <c r="I226" s="70"/>
      <c r="J226" s="31"/>
      <c r="K226" s="31"/>
      <c r="L226" s="8"/>
      <c r="M226" s="8"/>
      <c r="N226" s="8"/>
      <c r="O226" s="8"/>
      <c r="P226" s="8"/>
      <c r="Q226" s="8"/>
    </row>
    <row r="227" spans="1:17" ht="12.75" customHeight="1" x14ac:dyDescent="0.25">
      <c r="A227" s="18"/>
      <c r="B227" s="48"/>
      <c r="C227" s="46" t="s">
        <v>288</v>
      </c>
      <c r="D227" s="122">
        <v>5</v>
      </c>
      <c r="E227" s="122">
        <v>25</v>
      </c>
      <c r="F227" s="122">
        <v>5</v>
      </c>
      <c r="G227" s="122">
        <v>25</v>
      </c>
      <c r="H227" s="63"/>
      <c r="I227" s="70"/>
      <c r="J227" s="31"/>
      <c r="K227" s="31"/>
      <c r="L227" s="8"/>
      <c r="M227" s="8"/>
      <c r="N227" s="8"/>
      <c r="O227" s="8"/>
      <c r="P227" s="8"/>
      <c r="Q227" s="8"/>
    </row>
    <row r="228" spans="1:17" ht="12.75" customHeight="1" x14ac:dyDescent="0.25">
      <c r="A228" s="18"/>
      <c r="B228" s="48"/>
      <c r="C228" s="46" t="s">
        <v>289</v>
      </c>
      <c r="D228" s="31">
        <v>1</v>
      </c>
      <c r="E228" s="31">
        <v>15</v>
      </c>
      <c r="F228" s="31">
        <v>1</v>
      </c>
      <c r="G228" s="31">
        <v>15</v>
      </c>
      <c r="H228" s="63"/>
      <c r="I228" s="70"/>
      <c r="J228" s="31"/>
      <c r="K228" s="31"/>
      <c r="L228" s="8"/>
      <c r="M228" s="8"/>
      <c r="N228" s="8"/>
      <c r="O228" s="8"/>
      <c r="P228" s="8"/>
      <c r="Q228" s="8"/>
    </row>
    <row r="229" spans="1:17" ht="12.75" customHeight="1" x14ac:dyDescent="0.25">
      <c r="A229" s="18"/>
      <c r="B229" s="48"/>
      <c r="C229" s="46" t="s">
        <v>290</v>
      </c>
      <c r="D229" s="122">
        <v>6</v>
      </c>
      <c r="E229" s="122">
        <v>51</v>
      </c>
      <c r="F229" s="31">
        <v>3</v>
      </c>
      <c r="G229" s="31">
        <v>21</v>
      </c>
      <c r="H229" s="63"/>
      <c r="I229" s="70"/>
      <c r="J229" s="31"/>
      <c r="K229" s="31"/>
      <c r="L229" s="8"/>
      <c r="M229" s="8"/>
      <c r="N229" s="8"/>
      <c r="O229" s="8"/>
      <c r="P229" s="8"/>
      <c r="Q229" s="8"/>
    </row>
    <row r="230" spans="1:17" ht="12.75" customHeight="1" x14ac:dyDescent="0.25">
      <c r="A230" s="18"/>
      <c r="B230" s="48"/>
      <c r="C230" s="46" t="s">
        <v>291</v>
      </c>
      <c r="D230" s="122">
        <v>4</v>
      </c>
      <c r="E230" s="122">
        <v>47</v>
      </c>
      <c r="F230" s="31">
        <v>1</v>
      </c>
      <c r="G230" s="31">
        <v>11</v>
      </c>
      <c r="H230" s="63"/>
      <c r="I230" s="70"/>
      <c r="J230" s="31"/>
      <c r="K230" s="31"/>
      <c r="L230" s="8"/>
      <c r="M230" s="8"/>
      <c r="N230" s="8"/>
      <c r="O230" s="8"/>
      <c r="P230" s="8"/>
      <c r="Q230" s="8"/>
    </row>
    <row r="231" spans="1:17" ht="12.75" customHeight="1" x14ac:dyDescent="0.25">
      <c r="A231" s="18"/>
      <c r="B231" s="48"/>
      <c r="C231" s="46" t="s">
        <v>292</v>
      </c>
      <c r="D231" s="31"/>
      <c r="E231" s="31"/>
      <c r="F231" s="31"/>
      <c r="G231" s="31"/>
      <c r="H231" s="63"/>
      <c r="I231" s="70"/>
      <c r="J231" s="31"/>
      <c r="K231" s="31"/>
      <c r="L231" s="8"/>
      <c r="M231" s="8"/>
      <c r="N231" s="8"/>
      <c r="O231" s="8"/>
      <c r="P231" s="8"/>
      <c r="Q231" s="8"/>
    </row>
    <row r="232" spans="1:17" ht="12.75" customHeight="1" x14ac:dyDescent="0.25">
      <c r="A232" s="18"/>
      <c r="B232" s="48"/>
      <c r="C232" s="46" t="s">
        <v>293</v>
      </c>
      <c r="D232" s="31"/>
      <c r="E232" s="31"/>
      <c r="F232" s="31"/>
      <c r="G232" s="31"/>
      <c r="H232" s="63"/>
      <c r="I232" s="70"/>
      <c r="J232" s="31"/>
      <c r="K232" s="31"/>
      <c r="L232" s="8"/>
      <c r="M232" s="8"/>
      <c r="N232" s="8"/>
      <c r="O232" s="8"/>
      <c r="P232" s="8"/>
      <c r="Q232" s="8"/>
    </row>
    <row r="233" spans="1:17" ht="12.75" customHeight="1" x14ac:dyDescent="0.25">
      <c r="A233" s="18"/>
      <c r="B233" s="48"/>
      <c r="C233" s="46" t="s">
        <v>294</v>
      </c>
      <c r="D233" s="31"/>
      <c r="E233" s="31"/>
      <c r="F233" s="31"/>
      <c r="G233" s="31"/>
      <c r="H233" s="63"/>
      <c r="I233" s="70"/>
      <c r="J233" s="31"/>
      <c r="K233" s="31"/>
      <c r="L233" s="8"/>
      <c r="M233" s="8"/>
      <c r="N233" s="8"/>
      <c r="O233" s="8"/>
      <c r="P233" s="8"/>
      <c r="Q233" s="8"/>
    </row>
    <row r="234" spans="1:17" ht="12.75" customHeight="1" x14ac:dyDescent="0.25">
      <c r="A234" s="18"/>
      <c r="B234" s="48"/>
      <c r="C234" s="46" t="s">
        <v>295</v>
      </c>
      <c r="D234" s="122">
        <v>6</v>
      </c>
      <c r="E234" s="122">
        <v>56</v>
      </c>
      <c r="F234" s="31">
        <v>4</v>
      </c>
      <c r="G234" s="31">
        <v>28</v>
      </c>
      <c r="H234" s="63"/>
      <c r="I234" s="70"/>
      <c r="J234" s="31"/>
      <c r="K234" s="31"/>
      <c r="L234" s="8"/>
      <c r="M234" s="8"/>
      <c r="N234" s="8"/>
      <c r="O234" s="8"/>
      <c r="P234" s="8"/>
      <c r="Q234" s="8"/>
    </row>
    <row r="235" spans="1:17" ht="12.75" customHeight="1" x14ac:dyDescent="0.25">
      <c r="A235" s="18"/>
      <c r="B235" s="48"/>
      <c r="C235" s="46" t="s">
        <v>296</v>
      </c>
      <c r="D235" s="122">
        <v>4</v>
      </c>
      <c r="E235" s="122">
        <v>41</v>
      </c>
      <c r="F235" s="31">
        <v>2</v>
      </c>
      <c r="G235" s="31">
        <v>11</v>
      </c>
      <c r="H235" s="63"/>
      <c r="I235" s="70"/>
      <c r="J235" s="31"/>
      <c r="K235" s="31"/>
      <c r="L235" s="8"/>
      <c r="M235" s="8"/>
      <c r="N235" s="8"/>
      <c r="O235" s="8"/>
      <c r="P235" s="8"/>
      <c r="Q235" s="8"/>
    </row>
    <row r="236" spans="1:17" ht="12.75" customHeight="1" x14ac:dyDescent="0.25">
      <c r="A236" s="18"/>
      <c r="B236" s="48"/>
      <c r="C236" s="46" t="s">
        <v>297</v>
      </c>
      <c r="D236" s="122">
        <v>5</v>
      </c>
      <c r="E236" s="122">
        <v>39</v>
      </c>
      <c r="F236" s="31">
        <v>2</v>
      </c>
      <c r="G236" s="31">
        <v>21</v>
      </c>
      <c r="H236" s="63"/>
      <c r="I236" s="70"/>
      <c r="J236" s="31"/>
      <c r="K236" s="31"/>
      <c r="L236" s="8"/>
      <c r="M236" s="8"/>
      <c r="N236" s="8"/>
      <c r="O236" s="8"/>
      <c r="P236" s="8"/>
      <c r="Q236" s="8"/>
    </row>
    <row r="237" spans="1:17" ht="12.75" customHeight="1" x14ac:dyDescent="0.25">
      <c r="A237" s="18"/>
      <c r="B237" s="48"/>
      <c r="C237" s="46" t="s">
        <v>432</v>
      </c>
      <c r="D237" s="122">
        <v>2</v>
      </c>
      <c r="E237" s="122">
        <v>10</v>
      </c>
      <c r="F237" s="31"/>
      <c r="G237" s="31"/>
      <c r="H237" s="63"/>
      <c r="I237" s="70"/>
      <c r="J237" s="31"/>
      <c r="K237" s="31"/>
      <c r="L237" s="8"/>
      <c r="M237" s="8"/>
      <c r="N237" s="8"/>
      <c r="O237" s="8"/>
      <c r="P237" s="8"/>
      <c r="Q237" s="8"/>
    </row>
    <row r="238" spans="1:17" ht="12.75" customHeight="1" x14ac:dyDescent="0.25">
      <c r="A238" s="18"/>
      <c r="B238" s="48"/>
      <c r="C238" s="46" t="s">
        <v>298</v>
      </c>
      <c r="D238" s="31"/>
      <c r="E238" s="31"/>
      <c r="F238" s="31"/>
      <c r="G238" s="31"/>
      <c r="H238" s="63"/>
      <c r="I238" s="70"/>
      <c r="J238" s="31"/>
      <c r="K238" s="31"/>
      <c r="L238" s="8"/>
      <c r="M238" s="8"/>
      <c r="N238" s="8"/>
      <c r="O238" s="8"/>
      <c r="P238" s="8"/>
      <c r="Q238" s="8"/>
    </row>
    <row r="239" spans="1:17" ht="12.75" customHeight="1" x14ac:dyDescent="0.25">
      <c r="A239" s="18"/>
      <c r="B239" s="48"/>
      <c r="C239" s="46" t="s">
        <v>431</v>
      </c>
      <c r="D239" s="31"/>
      <c r="E239" s="31"/>
      <c r="F239" s="31"/>
      <c r="G239" s="31"/>
      <c r="H239" s="63"/>
      <c r="I239" s="120"/>
      <c r="J239" s="31"/>
      <c r="K239" s="31"/>
      <c r="L239" s="8"/>
      <c r="M239" s="8"/>
      <c r="N239" s="8"/>
      <c r="O239" s="8"/>
      <c r="P239" s="8"/>
      <c r="Q239" s="8"/>
    </row>
    <row r="240" spans="1:17" ht="12.75" customHeight="1" x14ac:dyDescent="0.2">
      <c r="A240" s="18"/>
      <c r="B240" s="18"/>
      <c r="C240" s="19" t="s">
        <v>30</v>
      </c>
      <c r="D240" s="64">
        <f t="shared" ref="D240:L240" si="7">SUM(D201:D239)</f>
        <v>195</v>
      </c>
      <c r="E240" s="64">
        <f t="shared" si="7"/>
        <v>1531</v>
      </c>
      <c r="F240" s="64">
        <f t="shared" si="7"/>
        <v>77</v>
      </c>
      <c r="G240" s="64">
        <f t="shared" si="7"/>
        <v>781</v>
      </c>
      <c r="H240" s="64">
        <f t="shared" si="7"/>
        <v>0</v>
      </c>
      <c r="I240" s="64">
        <f t="shared" si="7"/>
        <v>0</v>
      </c>
      <c r="J240" s="64">
        <f t="shared" si="7"/>
        <v>0</v>
      </c>
      <c r="K240" s="64">
        <f t="shared" si="7"/>
        <v>0</v>
      </c>
      <c r="L240" s="64">
        <f t="shared" si="7"/>
        <v>0</v>
      </c>
      <c r="M240" s="31">
        <f>SUM(M201:M238)</f>
        <v>0</v>
      </c>
      <c r="N240" s="31">
        <f>SUM(N201:N238)</f>
        <v>0</v>
      </c>
      <c r="O240" s="31">
        <f>SUM(O201:O238)</f>
        <v>0</v>
      </c>
      <c r="P240" s="31">
        <f>SUM(P201:P238)</f>
        <v>0</v>
      </c>
      <c r="Q240" s="31">
        <f>SUM(Q201:Q238)</f>
        <v>0</v>
      </c>
    </row>
    <row r="241" spans="1:17" ht="25.5" customHeight="1" x14ac:dyDescent="0.2">
      <c r="A241" s="14"/>
      <c r="B241" s="15"/>
      <c r="C241" s="23" t="s">
        <v>119</v>
      </c>
      <c r="D241" s="36">
        <f t="shared" ref="D241:Q241" si="8">SUM(D240+D199+D191+D181+D149+D99+D61)</f>
        <v>1893</v>
      </c>
      <c r="E241" s="36">
        <f t="shared" si="8"/>
        <v>18508</v>
      </c>
      <c r="F241" s="36">
        <f t="shared" si="8"/>
        <v>785</v>
      </c>
      <c r="G241" s="36">
        <f t="shared" si="8"/>
        <v>9414.9</v>
      </c>
      <c r="H241" s="36">
        <f t="shared" si="8"/>
        <v>0</v>
      </c>
      <c r="I241" s="36">
        <f t="shared" si="8"/>
        <v>0</v>
      </c>
      <c r="J241" s="36">
        <f t="shared" si="8"/>
        <v>0</v>
      </c>
      <c r="K241" s="36">
        <f t="shared" si="8"/>
        <v>0</v>
      </c>
      <c r="L241" s="36">
        <f t="shared" si="8"/>
        <v>0</v>
      </c>
      <c r="M241" s="36">
        <f t="shared" si="8"/>
        <v>0</v>
      </c>
      <c r="N241" s="36">
        <f t="shared" si="8"/>
        <v>0</v>
      </c>
      <c r="O241" s="36">
        <f t="shared" si="8"/>
        <v>0</v>
      </c>
      <c r="P241" s="36">
        <f t="shared" si="8"/>
        <v>0</v>
      </c>
      <c r="Q241" s="36">
        <f t="shared" si="8"/>
        <v>0</v>
      </c>
    </row>
    <row r="242" spans="1:17" x14ac:dyDescent="0.2">
      <c r="A242" s="10" t="s">
        <v>10</v>
      </c>
      <c r="B242" s="86" t="s">
        <v>11</v>
      </c>
      <c r="D242" s="37">
        <f t="shared" ref="D242" si="9">SUM(D241:D241)</f>
        <v>1893</v>
      </c>
      <c r="E242" s="38">
        <f t="shared" ref="E242:Q242" si="10">SUM(E241:E241)</f>
        <v>18508</v>
      </c>
      <c r="F242" s="38">
        <f t="shared" si="10"/>
        <v>785</v>
      </c>
      <c r="G242" s="38">
        <f t="shared" si="10"/>
        <v>9414.9</v>
      </c>
      <c r="H242" s="38">
        <f t="shared" si="10"/>
        <v>0</v>
      </c>
      <c r="I242" s="38">
        <f t="shared" si="10"/>
        <v>0</v>
      </c>
      <c r="J242" s="38">
        <f t="shared" si="10"/>
        <v>0</v>
      </c>
      <c r="K242" s="38">
        <f t="shared" si="10"/>
        <v>0</v>
      </c>
      <c r="L242" s="38">
        <f t="shared" si="10"/>
        <v>0</v>
      </c>
      <c r="M242" s="38">
        <f t="shared" si="10"/>
        <v>0</v>
      </c>
      <c r="N242" s="38">
        <f t="shared" si="10"/>
        <v>0</v>
      </c>
      <c r="O242" s="38">
        <f t="shared" si="10"/>
        <v>0</v>
      </c>
      <c r="P242" s="38">
        <f t="shared" si="10"/>
        <v>0</v>
      </c>
      <c r="Q242" s="38">
        <f t="shared" si="10"/>
        <v>0</v>
      </c>
    </row>
    <row r="244" spans="1:17" x14ac:dyDescent="0.2">
      <c r="G244" s="58"/>
    </row>
    <row r="245" spans="1:17" x14ac:dyDescent="0.2">
      <c r="B245" t="s">
        <v>138</v>
      </c>
    </row>
    <row r="246" spans="1:17" x14ac:dyDescent="0.2">
      <c r="I246" s="30" t="s">
        <v>139</v>
      </c>
    </row>
    <row r="247" spans="1:17" x14ac:dyDescent="0.2">
      <c r="F247" s="35"/>
      <c r="H247" s="39"/>
      <c r="I247" s="71"/>
      <c r="J247"/>
      <c r="K247" s="40"/>
    </row>
    <row r="248" spans="1:17" x14ac:dyDescent="0.2">
      <c r="H248" s="39"/>
      <c r="I248" s="71"/>
      <c r="J248"/>
      <c r="K248" s="40"/>
    </row>
    <row r="249" spans="1:17" x14ac:dyDescent="0.2">
      <c r="H249" s="39"/>
      <c r="I249" s="71"/>
      <c r="J249"/>
      <c r="K249" s="40"/>
    </row>
    <row r="250" spans="1:17" x14ac:dyDescent="0.2">
      <c r="H250" s="41"/>
      <c r="I250" s="88"/>
      <c r="J250"/>
      <c r="K250" s="25"/>
    </row>
    <row r="251" spans="1:17" x14ac:dyDescent="0.2">
      <c r="D251" s="61"/>
      <c r="E251" s="61"/>
      <c r="F251" s="61"/>
      <c r="G251" s="61"/>
      <c r="H251" s="41"/>
      <c r="I251" s="88"/>
      <c r="J251"/>
      <c r="K251" s="42"/>
    </row>
    <row r="252" spans="1:17" x14ac:dyDescent="0.2">
      <c r="H252" s="41"/>
      <c r="I252" s="88"/>
      <c r="J252"/>
      <c r="K252" s="27"/>
    </row>
    <row r="253" spans="1:17" x14ac:dyDescent="0.2">
      <c r="H253" s="41"/>
      <c r="I253" s="88"/>
      <c r="J253"/>
      <c r="K253" s="27"/>
    </row>
    <row r="254" spans="1:17" x14ac:dyDescent="0.2">
      <c r="H254" s="41"/>
      <c r="I254" s="88"/>
      <c r="J254"/>
      <c r="K254" s="27"/>
    </row>
    <row r="255" spans="1:17" x14ac:dyDescent="0.2">
      <c r="H255" s="43"/>
      <c r="I255" s="90"/>
      <c r="J255"/>
      <c r="K255" s="44"/>
    </row>
    <row r="256" spans="1:17" x14ac:dyDescent="0.2">
      <c r="H256" s="26"/>
      <c r="I256" s="45"/>
      <c r="J256" s="45"/>
      <c r="K256" s="27"/>
    </row>
    <row r="257" spans="8:11" x14ac:dyDescent="0.2">
      <c r="H257" s="26"/>
      <c r="I257" s="45"/>
      <c r="J257" s="45"/>
      <c r="K257" s="27"/>
    </row>
    <row r="258" spans="8:11" x14ac:dyDescent="0.2">
      <c r="H258" s="26"/>
      <c r="I258" s="45"/>
      <c r="J258" s="45"/>
      <c r="K258" s="27"/>
    </row>
    <row r="259" spans="8:11" x14ac:dyDescent="0.2">
      <c r="H259" s="26"/>
      <c r="I259" s="70"/>
      <c r="J259"/>
      <c r="K259" s="27"/>
    </row>
    <row r="260" spans="8:11" x14ac:dyDescent="0.2">
      <c r="H260" s="26"/>
      <c r="I260" s="70"/>
      <c r="J260"/>
      <c r="K260" s="27"/>
    </row>
  </sheetData>
  <autoFilter ref="C18:C242"/>
  <customSheetViews>
    <customSheetView guid="{D735A0E3-67D4-4A47-94B7-B543B7FA080E}" showAutoFilter="1" hiddenRows="1" topLeftCell="C1">
      <pane ySplit="16" topLeftCell="A17" activePane="bottomLeft" state="frozen"/>
      <selection pane="bottomLeft" activeCell="F138" sqref="F138:G138"/>
      <pageMargins left="0.75" right="0.75" top="1" bottom="1" header="0.5" footer="0.5"/>
      <pageSetup paperSize="9" scale="90" orientation="landscape" r:id="rId1"/>
      <headerFooter alignWithMargins="0"/>
      <autoFilter ref="C18:C242"/>
    </customSheetView>
    <customSheetView guid="{7FDDDD5D-ED8E-47A5-AFBE-0056D605C291}" scale="85" showAutoFilter="1" hiddenRows="1">
      <pane ySplit="16" topLeftCell="A17" activePane="bottomLeft" state="frozen"/>
      <selection pane="bottomLeft" activeCell="B14" sqref="B14"/>
      <pageMargins left="0.75" right="0.75" top="1" bottom="1" header="0.5" footer="0.5"/>
      <pageSetup paperSize="9" scale="90" orientation="landscape" r:id="rId2"/>
      <headerFooter alignWithMargins="0"/>
      <autoFilter ref="C18:C243"/>
    </customSheetView>
    <customSheetView guid="{A743F9C7-8B89-4E8F-B91F-1FFB859064F2}" scale="85" showAutoFilter="1" hiddenRows="1" topLeftCell="C1">
      <pane ySplit="16" topLeftCell="A242" activePane="bottomLeft" state="frozen"/>
      <selection pane="bottomLeft" activeCell="C1" sqref="A1:XFD1048576"/>
      <pageMargins left="0.75" right="0.75" top="1" bottom="1" header="0.5" footer="0.5"/>
      <pageSetup paperSize="9" scale="90" orientation="landscape" r:id="rId3"/>
      <headerFooter alignWithMargins="0"/>
      <autoFilter ref="C18:C243"/>
    </customSheetView>
  </customSheetViews>
  <pageMargins left="0.75" right="0.75" top="1" bottom="1" header="0.5" footer="0.5"/>
  <pageSetup paperSize="9" scale="90" orientation="landscape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735A0E3-67D4-4A47-94B7-B543B7FA080E}" state="hidden">
      <pageMargins left="0.7" right="0.7" top="0.75" bottom="0.75" header="0.3" footer="0.3"/>
    </customSheetView>
    <customSheetView guid="{7FDDDD5D-ED8E-47A5-AFBE-0056D605C291}" state="hidden">
      <pageMargins left="0.7" right="0.7" top="0.75" bottom="0.75" header="0.3" footer="0.3"/>
    </customSheetView>
    <customSheetView guid="{A743F9C7-8B89-4E8F-B91F-1FFB859064F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735A0E3-67D4-4A47-94B7-B543B7FA080E}" state="hidden">
      <pageMargins left="0.7" right="0.7" top="0.75" bottom="0.75" header="0.3" footer="0.3"/>
    </customSheetView>
    <customSheetView guid="{7FDDDD5D-ED8E-47A5-AFBE-0056D605C291}" state="hidden">
      <pageMargins left="0.7" right="0.7" top="0.75" bottom="0.75" header="0.3" footer="0.3"/>
    </customSheetView>
    <customSheetView guid="{A743F9C7-8B89-4E8F-B91F-1FFB859064F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735A0E3-67D4-4A47-94B7-B543B7FA080E}" state="hidden">
      <pageMargins left="0.7" right="0.7" top="0.75" bottom="0.75" header="0.3" footer="0.3"/>
    </customSheetView>
    <customSheetView guid="{7FDDDD5D-ED8E-47A5-AFBE-0056D605C291}" state="hidden">
      <pageMargins left="0.7" right="0.7" top="0.75" bottom="0.75" header="0.3" footer="0.3"/>
    </customSheetView>
    <customSheetView guid="{A743F9C7-8B89-4E8F-B91F-1FFB859064F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5" sqref="M15:M17"/>
    </sheetView>
  </sheetViews>
  <sheetFormatPr defaultRowHeight="12.75" x14ac:dyDescent="0.2"/>
  <cols>
    <col min="1" max="1" width="12.85546875" customWidth="1"/>
    <col min="255" max="255" width="12.85546875" customWidth="1"/>
    <col min="511" max="511" width="12.85546875" customWidth="1"/>
    <col min="767" max="767" width="12.85546875" customWidth="1"/>
    <col min="1023" max="1023" width="12.85546875" customWidth="1"/>
    <col min="1279" max="1279" width="12.85546875" customWidth="1"/>
    <col min="1535" max="1535" width="12.85546875" customWidth="1"/>
    <col min="1791" max="1791" width="12.85546875" customWidth="1"/>
    <col min="2047" max="2047" width="12.85546875" customWidth="1"/>
    <col min="2303" max="2303" width="12.85546875" customWidth="1"/>
    <col min="2559" max="2559" width="12.85546875" customWidth="1"/>
    <col min="2815" max="2815" width="12.85546875" customWidth="1"/>
    <col min="3071" max="3071" width="12.85546875" customWidth="1"/>
    <col min="3327" max="3327" width="12.85546875" customWidth="1"/>
    <col min="3583" max="3583" width="12.85546875" customWidth="1"/>
    <col min="3839" max="3839" width="12.85546875" customWidth="1"/>
    <col min="4095" max="4095" width="12.85546875" customWidth="1"/>
    <col min="4351" max="4351" width="12.85546875" customWidth="1"/>
    <col min="4607" max="4607" width="12.85546875" customWidth="1"/>
    <col min="4863" max="4863" width="12.85546875" customWidth="1"/>
    <col min="5119" max="5119" width="12.85546875" customWidth="1"/>
    <col min="5375" max="5375" width="12.85546875" customWidth="1"/>
    <col min="5631" max="5631" width="12.85546875" customWidth="1"/>
    <col min="5887" max="5887" width="12.85546875" customWidth="1"/>
    <col min="6143" max="6143" width="12.85546875" customWidth="1"/>
    <col min="6399" max="6399" width="12.85546875" customWidth="1"/>
    <col min="6655" max="6655" width="12.85546875" customWidth="1"/>
    <col min="6911" max="6911" width="12.85546875" customWidth="1"/>
    <col min="7167" max="7167" width="12.85546875" customWidth="1"/>
    <col min="7423" max="7423" width="12.85546875" customWidth="1"/>
    <col min="7679" max="7679" width="12.85546875" customWidth="1"/>
    <col min="7935" max="7935" width="12.85546875" customWidth="1"/>
    <col min="8191" max="8191" width="12.85546875" customWidth="1"/>
    <col min="8447" max="8447" width="12.85546875" customWidth="1"/>
    <col min="8703" max="8703" width="12.85546875" customWidth="1"/>
    <col min="8959" max="8959" width="12.85546875" customWidth="1"/>
    <col min="9215" max="9215" width="12.85546875" customWidth="1"/>
    <col min="9471" max="9471" width="12.85546875" customWidth="1"/>
    <col min="9727" max="9727" width="12.85546875" customWidth="1"/>
    <col min="9983" max="9983" width="12.85546875" customWidth="1"/>
    <col min="10239" max="10239" width="12.85546875" customWidth="1"/>
    <col min="10495" max="10495" width="12.85546875" customWidth="1"/>
    <col min="10751" max="10751" width="12.85546875" customWidth="1"/>
    <col min="11007" max="11007" width="12.85546875" customWidth="1"/>
    <col min="11263" max="11263" width="12.85546875" customWidth="1"/>
    <col min="11519" max="11519" width="12.85546875" customWidth="1"/>
    <col min="11775" max="11775" width="12.85546875" customWidth="1"/>
    <col min="12031" max="12031" width="12.85546875" customWidth="1"/>
    <col min="12287" max="12287" width="12.85546875" customWidth="1"/>
    <col min="12543" max="12543" width="12.85546875" customWidth="1"/>
    <col min="12799" max="12799" width="12.85546875" customWidth="1"/>
    <col min="13055" max="13055" width="12.85546875" customWidth="1"/>
    <col min="13311" max="13311" width="12.85546875" customWidth="1"/>
    <col min="13567" max="13567" width="12.85546875" customWidth="1"/>
    <col min="13823" max="13823" width="12.85546875" customWidth="1"/>
    <col min="14079" max="14079" width="12.85546875" customWidth="1"/>
    <col min="14335" max="14335" width="12.85546875" customWidth="1"/>
    <col min="14591" max="14591" width="12.85546875" customWidth="1"/>
    <col min="14847" max="14847" width="12.85546875" customWidth="1"/>
    <col min="15103" max="15103" width="12.85546875" customWidth="1"/>
    <col min="15359" max="15359" width="12.85546875" customWidth="1"/>
    <col min="15615" max="15615" width="12.85546875" customWidth="1"/>
    <col min="15871" max="15871" width="12.85546875" customWidth="1"/>
    <col min="16127" max="16127" width="12.85546875" customWidth="1"/>
  </cols>
  <sheetData>
    <row r="1" spans="1:14" x14ac:dyDescent="0.2">
      <c r="A1" t="s">
        <v>354</v>
      </c>
      <c r="B1" t="s">
        <v>355</v>
      </c>
      <c r="C1" t="s">
        <v>356</v>
      </c>
      <c r="D1" t="s">
        <v>357</v>
      </c>
      <c r="E1" t="s">
        <v>358</v>
      </c>
      <c r="F1" t="s">
        <v>359</v>
      </c>
      <c r="G1" t="s">
        <v>360</v>
      </c>
      <c r="H1" t="s">
        <v>361</v>
      </c>
      <c r="I1" t="s">
        <v>362</v>
      </c>
      <c r="J1" t="s">
        <v>363</v>
      </c>
      <c r="K1" t="s">
        <v>364</v>
      </c>
      <c r="L1" t="s">
        <v>365</v>
      </c>
    </row>
    <row r="2" spans="1:14" x14ac:dyDescent="0.2">
      <c r="B2" t="s">
        <v>366</v>
      </c>
    </row>
    <row r="3" spans="1:14" ht="14.25" x14ac:dyDescent="0.2">
      <c r="A3">
        <v>0.4</v>
      </c>
      <c r="B3" s="94">
        <v>1810.5</v>
      </c>
      <c r="C3" s="94">
        <v>1725</v>
      </c>
      <c r="D3" s="94">
        <v>1737</v>
      </c>
      <c r="E3" s="94">
        <v>2135.3000000000002</v>
      </c>
      <c r="F3" s="94">
        <v>1101.5</v>
      </c>
      <c r="G3" s="94">
        <v>1362.5</v>
      </c>
      <c r="H3" s="94">
        <v>1234</v>
      </c>
      <c r="I3" s="94">
        <v>1118.7</v>
      </c>
      <c r="J3" s="94">
        <v>825</v>
      </c>
      <c r="K3" s="94">
        <v>772</v>
      </c>
      <c r="L3" s="94">
        <v>399.5</v>
      </c>
      <c r="M3" s="99">
        <v>16105</v>
      </c>
      <c r="N3" s="100" t="e">
        <f>M3-#REF!</f>
        <v>#REF!</v>
      </c>
    </row>
    <row r="4" spans="1:14" x14ac:dyDescent="0.2">
      <c r="B4" t="s">
        <v>366</v>
      </c>
    </row>
    <row r="5" spans="1:14" ht="14.25" x14ac:dyDescent="0.2">
      <c r="A5" s="10">
        <v>2577.8000000000002</v>
      </c>
      <c r="B5" s="10">
        <v>2577.8000000000002</v>
      </c>
      <c r="C5" s="10">
        <v>6097</v>
      </c>
      <c r="D5" s="10">
        <v>231</v>
      </c>
      <c r="E5" s="10">
        <v>6532</v>
      </c>
      <c r="F5" s="10">
        <v>356</v>
      </c>
      <c r="G5" s="10">
        <v>65</v>
      </c>
      <c r="H5" s="10">
        <v>1155.7</v>
      </c>
      <c r="I5" s="95">
        <v>279.5</v>
      </c>
      <c r="J5" s="10">
        <v>74</v>
      </c>
      <c r="K5" s="10">
        <v>56</v>
      </c>
      <c r="L5" s="10">
        <v>338</v>
      </c>
    </row>
    <row r="6" spans="1:14" ht="14.25" x14ac:dyDescent="0.2"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4" ht="14.25" x14ac:dyDescent="0.2">
      <c r="A7" t="s">
        <v>367</v>
      </c>
      <c r="B7" s="95">
        <f t="shared" ref="B7:L7" si="0">B5+B3</f>
        <v>4388.3</v>
      </c>
      <c r="C7" s="95">
        <f t="shared" si="0"/>
        <v>7822</v>
      </c>
      <c r="D7" s="95">
        <f t="shared" si="0"/>
        <v>1968</v>
      </c>
      <c r="E7" s="95">
        <f t="shared" si="0"/>
        <v>8667.2999999999993</v>
      </c>
      <c r="F7" s="95">
        <f t="shared" si="0"/>
        <v>1457.5</v>
      </c>
      <c r="G7" s="95">
        <f t="shared" si="0"/>
        <v>1427.5</v>
      </c>
      <c r="H7" s="95">
        <f t="shared" si="0"/>
        <v>2389.6999999999998</v>
      </c>
      <c r="I7" s="95">
        <f t="shared" si="0"/>
        <v>1398.2</v>
      </c>
      <c r="J7" s="95">
        <f t="shared" si="0"/>
        <v>899</v>
      </c>
      <c r="K7" s="95">
        <f t="shared" si="0"/>
        <v>828</v>
      </c>
      <c r="L7" s="95">
        <f t="shared" si="0"/>
        <v>737.5</v>
      </c>
      <c r="M7">
        <v>34006</v>
      </c>
      <c r="N7" t="e">
        <f>M7-#REF!</f>
        <v>#REF!</v>
      </c>
    </row>
    <row r="8" spans="1:14" ht="14.25" x14ac:dyDescent="0.2">
      <c r="B8" s="97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4" ht="14.25" x14ac:dyDescent="0.2">
      <c r="B9" s="97">
        <v>360</v>
      </c>
      <c r="C9" s="96">
        <v>260</v>
      </c>
      <c r="D9" s="96">
        <v>272</v>
      </c>
      <c r="E9" s="96">
        <v>370</v>
      </c>
      <c r="F9" s="96">
        <v>164</v>
      </c>
      <c r="G9" s="96">
        <v>242</v>
      </c>
      <c r="H9" s="96">
        <v>197</v>
      </c>
      <c r="I9" s="96">
        <v>198</v>
      </c>
      <c r="J9" s="96">
        <v>155</v>
      </c>
      <c r="K9" s="97">
        <v>93</v>
      </c>
      <c r="L9" s="96">
        <v>82</v>
      </c>
    </row>
    <row r="10" spans="1:14" ht="14.25" x14ac:dyDescent="0.2">
      <c r="B10" s="97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4" ht="14.25" x14ac:dyDescent="0.2">
      <c r="A11" t="s">
        <v>368</v>
      </c>
      <c r="B11" s="96">
        <v>70</v>
      </c>
      <c r="C11" s="96">
        <v>65</v>
      </c>
      <c r="D11" s="96">
        <v>15</v>
      </c>
      <c r="E11" s="98">
        <v>97</v>
      </c>
      <c r="F11" s="96">
        <v>12</v>
      </c>
      <c r="G11" s="96">
        <v>6</v>
      </c>
      <c r="H11" s="96">
        <v>26</v>
      </c>
      <c r="I11" s="96">
        <v>22</v>
      </c>
      <c r="J11" s="96">
        <v>7</v>
      </c>
      <c r="K11" s="96">
        <v>6</v>
      </c>
      <c r="L11" s="96">
        <v>4</v>
      </c>
    </row>
    <row r="12" spans="1:14" ht="14.25" x14ac:dyDescent="0.2">
      <c r="A12">
        <v>0.4</v>
      </c>
      <c r="B12" s="96">
        <f>B9-B11</f>
        <v>290</v>
      </c>
      <c r="C12" s="96">
        <f t="shared" ref="C12:L12" si="1">C9-C11</f>
        <v>195</v>
      </c>
      <c r="D12" s="96">
        <f t="shared" si="1"/>
        <v>257</v>
      </c>
      <c r="E12" s="96">
        <f t="shared" si="1"/>
        <v>273</v>
      </c>
      <c r="F12" s="96">
        <f t="shared" si="1"/>
        <v>152</v>
      </c>
      <c r="G12" s="96">
        <f t="shared" si="1"/>
        <v>236</v>
      </c>
      <c r="H12" s="96">
        <f t="shared" si="1"/>
        <v>171</v>
      </c>
      <c r="I12" s="96">
        <f t="shared" si="1"/>
        <v>176</v>
      </c>
      <c r="J12" s="96">
        <f t="shared" si="1"/>
        <v>148</v>
      </c>
      <c r="K12" s="96">
        <f t="shared" si="1"/>
        <v>87</v>
      </c>
      <c r="L12" s="96">
        <f t="shared" si="1"/>
        <v>78</v>
      </c>
    </row>
    <row r="15" spans="1:14" x14ac:dyDescent="0.2">
      <c r="L15" t="s">
        <v>371</v>
      </c>
      <c r="M15">
        <v>1500</v>
      </c>
    </row>
    <row r="16" spans="1:14" x14ac:dyDescent="0.2">
      <c r="L16" t="s">
        <v>369</v>
      </c>
      <c r="M16">
        <v>700</v>
      </c>
    </row>
    <row r="17" spans="12:13" x14ac:dyDescent="0.2">
      <c r="L17" t="s">
        <v>370</v>
      </c>
      <c r="M17">
        <v>2000</v>
      </c>
    </row>
  </sheetData>
  <customSheetViews>
    <customSheetView guid="{D735A0E3-67D4-4A47-94B7-B543B7FA080E}" state="hidden">
      <selection activeCell="M15" sqref="M15:M17"/>
      <pageMargins left="0.7" right="0.7" top="0.75" bottom="0.75" header="0.3" footer="0.3"/>
    </customSheetView>
    <customSheetView guid="{7FDDDD5D-ED8E-47A5-AFBE-0056D605C291}" state="hidden">
      <selection activeCell="M15" sqref="M15:M17"/>
      <pageMargins left="0.7" right="0.7" top="0.75" bottom="0.75" header="0.3" footer="0.3"/>
    </customSheetView>
    <customSheetView guid="{A743F9C7-8B89-4E8F-B91F-1FFB859064F2}" state="hidden">
      <selection activeCell="M15" sqref="M15:M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opLeftCell="A152" workbookViewId="0">
      <selection activeCell="F159" sqref="F159"/>
    </sheetView>
  </sheetViews>
  <sheetFormatPr defaultRowHeight="12.75" x14ac:dyDescent="0.2"/>
  <cols>
    <col min="2" max="2" width="6.5703125" customWidth="1"/>
    <col min="3" max="3" width="10.42578125" customWidth="1"/>
    <col min="4" max="4" width="13" customWidth="1"/>
    <col min="6" max="6" width="17.140625" customWidth="1"/>
    <col min="8" max="8" width="10.42578125" customWidth="1"/>
    <col min="9" max="9" width="10.5703125" customWidth="1"/>
    <col min="13" max="13" width="15.85546875" customWidth="1"/>
    <col min="14" max="14" width="12" customWidth="1"/>
  </cols>
  <sheetData>
    <row r="1" spans="1:15" ht="15.75" x14ac:dyDescent="0.2">
      <c r="A1" s="101"/>
      <c r="B1" s="102"/>
      <c r="C1" s="103"/>
      <c r="D1" s="104"/>
      <c r="E1" s="104"/>
      <c r="F1" s="105"/>
      <c r="G1" s="102"/>
      <c r="H1" s="106"/>
      <c r="I1" s="106"/>
      <c r="J1" s="102"/>
      <c r="K1" s="102"/>
      <c r="L1" s="107"/>
      <c r="M1" s="108"/>
      <c r="N1" s="103"/>
      <c r="O1" s="104"/>
    </row>
    <row r="2" spans="1:15" ht="15.75" x14ac:dyDescent="0.2">
      <c r="A2" s="101"/>
      <c r="B2" s="102"/>
      <c r="C2" s="103"/>
      <c r="D2" s="104"/>
      <c r="E2" s="104"/>
      <c r="F2" s="105"/>
      <c r="G2" s="102"/>
      <c r="H2" s="109"/>
      <c r="I2" s="110"/>
      <c r="J2" s="102"/>
      <c r="K2" s="102"/>
      <c r="L2" s="107"/>
      <c r="M2" s="108"/>
      <c r="N2" s="103"/>
      <c r="O2" s="104"/>
    </row>
    <row r="3" spans="1:15" x14ac:dyDescent="0.2">
      <c r="A3" s="114"/>
      <c r="B3" s="104"/>
      <c r="C3" s="103"/>
      <c r="D3" s="104"/>
      <c r="E3" s="104"/>
      <c r="F3" s="115"/>
      <c r="G3" s="104"/>
      <c r="H3" s="109"/>
      <c r="I3" s="113"/>
      <c r="J3" s="104"/>
      <c r="K3" s="104"/>
      <c r="L3" s="107"/>
      <c r="M3" s="104"/>
      <c r="N3" s="103"/>
      <c r="O3" s="102"/>
    </row>
    <row r="4" spans="1:15" ht="15.75" x14ac:dyDescent="0.2">
      <c r="A4" s="101"/>
      <c r="B4" s="102"/>
      <c r="C4" s="103"/>
      <c r="D4" s="104"/>
      <c r="E4" s="104"/>
      <c r="F4" s="105"/>
      <c r="G4" s="102"/>
      <c r="H4" s="109"/>
      <c r="I4" s="110"/>
      <c r="J4" s="102"/>
      <c r="K4" s="102"/>
      <c r="L4" s="107"/>
      <c r="M4" s="108"/>
      <c r="N4" s="103"/>
      <c r="O4" s="104"/>
    </row>
    <row r="5" spans="1:15" ht="15.75" x14ac:dyDescent="0.2">
      <c r="A5" s="101"/>
      <c r="B5" s="102"/>
      <c r="C5" s="103"/>
      <c r="D5" s="104"/>
      <c r="E5" s="104"/>
      <c r="F5" s="105"/>
      <c r="G5" s="102"/>
      <c r="H5" s="109"/>
      <c r="I5" s="110"/>
      <c r="J5" s="102"/>
      <c r="K5" s="102"/>
      <c r="L5" s="107"/>
      <c r="M5" s="108"/>
      <c r="N5" s="103"/>
      <c r="O5" s="102"/>
    </row>
    <row r="6" spans="1:15" ht="15.75" x14ac:dyDescent="0.2">
      <c r="A6" s="101"/>
      <c r="B6" s="102"/>
      <c r="C6" s="103"/>
      <c r="D6" s="104"/>
      <c r="E6" s="104"/>
      <c r="F6" s="105"/>
      <c r="G6" s="102"/>
      <c r="H6" s="109"/>
      <c r="I6" s="110"/>
      <c r="J6" s="102"/>
      <c r="K6" s="102"/>
      <c r="L6" s="107"/>
      <c r="M6" s="108"/>
      <c r="N6" s="103"/>
      <c r="O6" s="104"/>
    </row>
    <row r="7" spans="1:15" ht="15.75" x14ac:dyDescent="0.2">
      <c r="A7" s="101"/>
      <c r="B7" s="102"/>
      <c r="C7" s="103"/>
      <c r="D7" s="104"/>
      <c r="E7" s="104"/>
      <c r="F7" s="105"/>
      <c r="G7" s="102"/>
      <c r="H7" s="109"/>
      <c r="I7" s="110"/>
      <c r="J7" s="102"/>
      <c r="K7" s="102"/>
      <c r="L7" s="107"/>
      <c r="M7" s="108"/>
      <c r="N7" s="103"/>
      <c r="O7" s="102"/>
    </row>
    <row r="8" spans="1:15" ht="15.75" x14ac:dyDescent="0.2">
      <c r="A8" s="101"/>
      <c r="B8" s="102"/>
      <c r="C8" s="103"/>
      <c r="D8" s="104"/>
      <c r="E8" s="104"/>
      <c r="F8" s="105"/>
      <c r="G8" s="102"/>
      <c r="H8" s="109"/>
      <c r="I8" s="110"/>
      <c r="J8" s="102"/>
      <c r="K8" s="102"/>
      <c r="L8" s="107"/>
      <c r="M8" s="108"/>
      <c r="N8" s="103"/>
      <c r="O8" s="104"/>
    </row>
    <row r="9" spans="1:15" ht="15.75" x14ac:dyDescent="0.2">
      <c r="A9" s="101"/>
      <c r="B9" s="102"/>
      <c r="C9" s="103"/>
      <c r="D9" s="104"/>
      <c r="E9" s="104"/>
      <c r="F9" s="105"/>
      <c r="G9" s="102"/>
      <c r="H9" s="109"/>
      <c r="I9" s="110"/>
      <c r="J9" s="102"/>
      <c r="K9" s="102"/>
      <c r="L9" s="107"/>
      <c r="M9" s="108"/>
      <c r="N9" s="103"/>
      <c r="O9" s="102"/>
    </row>
    <row r="10" spans="1:15" ht="15.75" x14ac:dyDescent="0.2">
      <c r="A10" s="101"/>
      <c r="B10" s="102"/>
      <c r="C10" s="103"/>
      <c r="D10" s="104"/>
      <c r="E10" s="104"/>
      <c r="F10" s="105"/>
      <c r="G10" s="102"/>
      <c r="H10" s="109"/>
      <c r="I10" s="110"/>
      <c r="J10" s="102"/>
      <c r="K10" s="102"/>
      <c r="L10" s="107"/>
      <c r="M10" s="108"/>
      <c r="N10" s="103"/>
      <c r="O10" s="104"/>
    </row>
    <row r="11" spans="1:15" ht="15.75" x14ac:dyDescent="0.2">
      <c r="A11" s="101"/>
      <c r="B11" s="102"/>
      <c r="C11" s="103"/>
      <c r="D11" s="104"/>
      <c r="E11" s="104"/>
      <c r="F11" s="105"/>
      <c r="G11" s="102"/>
      <c r="H11" s="109"/>
      <c r="I11" s="110"/>
      <c r="J11" s="102"/>
      <c r="K11" s="102"/>
      <c r="L11" s="107"/>
      <c r="M11" s="108"/>
      <c r="N11" s="103"/>
      <c r="O11" s="102"/>
    </row>
    <row r="12" spans="1:15" ht="15.75" x14ac:dyDescent="0.2">
      <c r="A12" s="101"/>
      <c r="B12" s="102"/>
      <c r="C12" s="103"/>
      <c r="D12" s="104"/>
      <c r="E12" s="104"/>
      <c r="F12" s="105"/>
      <c r="G12" s="102"/>
      <c r="H12" s="109"/>
      <c r="I12" s="110"/>
      <c r="J12" s="102"/>
      <c r="K12" s="102"/>
      <c r="L12" s="107"/>
      <c r="M12" s="108"/>
      <c r="N12" s="103"/>
      <c r="O12" s="104"/>
    </row>
    <row r="13" spans="1:15" ht="15.75" x14ac:dyDescent="0.2">
      <c r="A13" s="101"/>
      <c r="B13" s="102"/>
      <c r="C13" s="103"/>
      <c r="D13" s="104"/>
      <c r="E13" s="104"/>
      <c r="F13" s="105"/>
      <c r="G13" s="102"/>
      <c r="H13" s="109"/>
      <c r="I13" s="110"/>
      <c r="J13" s="102"/>
      <c r="K13" s="102"/>
      <c r="L13" s="107"/>
      <c r="M13" s="108"/>
      <c r="N13" s="103"/>
      <c r="O13" s="102"/>
    </row>
    <row r="14" spans="1:15" ht="15.75" x14ac:dyDescent="0.2">
      <c r="A14" s="101"/>
      <c r="B14" s="102"/>
      <c r="C14" s="103"/>
      <c r="D14" s="104"/>
      <c r="E14" s="104"/>
      <c r="F14" s="105"/>
      <c r="G14" s="102"/>
      <c r="H14" s="109"/>
      <c r="I14" s="110"/>
      <c r="J14" s="102"/>
      <c r="K14" s="102"/>
      <c r="L14" s="107"/>
      <c r="M14" s="108"/>
      <c r="N14" s="103"/>
      <c r="O14" s="104"/>
    </row>
    <row r="15" spans="1:15" ht="15.75" x14ac:dyDescent="0.2">
      <c r="A15" s="101"/>
      <c r="B15" s="102"/>
      <c r="C15" s="103"/>
      <c r="D15" s="104"/>
      <c r="E15" s="104"/>
      <c r="F15" s="105"/>
      <c r="G15" s="102"/>
      <c r="H15" s="109"/>
      <c r="I15" s="110"/>
      <c r="J15" s="102"/>
      <c r="K15" s="102"/>
      <c r="L15" s="107"/>
      <c r="M15" s="108"/>
      <c r="N15" s="103"/>
      <c r="O15" s="102"/>
    </row>
    <row r="16" spans="1:15" ht="15.75" x14ac:dyDescent="0.2">
      <c r="A16" s="101"/>
      <c r="B16" s="102"/>
      <c r="C16" s="103"/>
      <c r="D16" s="104"/>
      <c r="E16" s="104"/>
      <c r="F16" s="105"/>
      <c r="G16" s="102"/>
      <c r="H16" s="109"/>
      <c r="I16" s="110"/>
      <c r="J16" s="102"/>
      <c r="K16" s="102"/>
      <c r="L16" s="107"/>
      <c r="M16" s="108"/>
      <c r="N16" s="103"/>
      <c r="O16" s="104"/>
    </row>
    <row r="17" spans="1:15" ht="15.75" x14ac:dyDescent="0.2">
      <c r="A17" s="101"/>
      <c r="B17" s="102"/>
      <c r="C17" s="103"/>
      <c r="D17" s="104"/>
      <c r="E17" s="104"/>
      <c r="F17" s="105"/>
      <c r="G17" s="102"/>
      <c r="H17" s="109"/>
      <c r="I17" s="110"/>
      <c r="J17" s="102"/>
      <c r="K17" s="102"/>
      <c r="L17" s="107"/>
      <c r="M17" s="108"/>
      <c r="N17" s="103"/>
      <c r="O17" s="102"/>
    </row>
    <row r="18" spans="1:15" ht="15.75" x14ac:dyDescent="0.2">
      <c r="A18" s="101"/>
      <c r="B18" s="102"/>
      <c r="C18" s="103"/>
      <c r="D18" s="104"/>
      <c r="E18" s="104"/>
      <c r="F18" s="105"/>
      <c r="G18" s="102"/>
      <c r="H18" s="109"/>
      <c r="I18" s="110"/>
      <c r="J18" s="102"/>
      <c r="K18" s="102"/>
      <c r="L18" s="107"/>
      <c r="M18" s="108"/>
      <c r="N18" s="103"/>
      <c r="O18" s="104"/>
    </row>
    <row r="19" spans="1:15" ht="15.75" x14ac:dyDescent="0.2">
      <c r="A19" s="101"/>
      <c r="B19" s="102"/>
      <c r="C19" s="103"/>
      <c r="D19" s="104"/>
      <c r="E19" s="104"/>
      <c r="F19" s="105"/>
      <c r="G19" s="102"/>
      <c r="H19" s="109"/>
      <c r="I19" s="110"/>
      <c r="J19" s="102"/>
      <c r="K19" s="102"/>
      <c r="L19" s="107"/>
      <c r="M19" s="108"/>
      <c r="N19" s="103"/>
      <c r="O19" s="102"/>
    </row>
    <row r="20" spans="1:15" ht="15.75" x14ac:dyDescent="0.2">
      <c r="A20" s="101"/>
      <c r="B20" s="102"/>
      <c r="C20" s="103"/>
      <c r="D20" s="104"/>
      <c r="E20" s="104"/>
      <c r="F20" s="105"/>
      <c r="G20" s="102"/>
      <c r="H20" s="109"/>
      <c r="I20" s="110"/>
      <c r="J20" s="102"/>
      <c r="K20" s="102"/>
      <c r="L20" s="107"/>
      <c r="M20" s="108"/>
      <c r="N20" s="103"/>
      <c r="O20" s="104"/>
    </row>
    <row r="21" spans="1:15" ht="15.75" x14ac:dyDescent="0.2">
      <c r="A21" s="101"/>
      <c r="B21" s="102"/>
      <c r="C21" s="103"/>
      <c r="D21" s="104"/>
      <c r="E21" s="104"/>
      <c r="F21" s="105"/>
      <c r="G21" s="102"/>
      <c r="H21" s="109"/>
      <c r="I21" s="110"/>
      <c r="J21" s="102"/>
      <c r="K21" s="102"/>
      <c r="L21" s="107"/>
      <c r="M21" s="108"/>
      <c r="N21" s="103"/>
      <c r="O21" s="102"/>
    </row>
    <row r="22" spans="1:15" ht="15.75" x14ac:dyDescent="0.2">
      <c r="A22" s="101"/>
      <c r="B22" s="102"/>
      <c r="C22" s="103"/>
      <c r="D22" s="104"/>
      <c r="E22" s="104"/>
      <c r="F22" s="105"/>
      <c r="G22" s="102"/>
      <c r="H22" s="109"/>
      <c r="I22" s="110"/>
      <c r="J22" s="102"/>
      <c r="K22" s="102"/>
      <c r="L22" s="107"/>
      <c r="M22" s="108"/>
      <c r="N22" s="103"/>
      <c r="O22" s="104"/>
    </row>
    <row r="23" spans="1:15" x14ac:dyDescent="0.2">
      <c r="A23" s="101"/>
      <c r="B23" s="102"/>
      <c r="C23" s="103"/>
      <c r="D23" s="104"/>
      <c r="E23" s="104"/>
      <c r="F23" s="105"/>
      <c r="G23" s="102"/>
      <c r="H23" s="109"/>
      <c r="I23" s="110"/>
      <c r="J23" s="102"/>
      <c r="K23" s="102"/>
      <c r="L23" s="107"/>
      <c r="M23" s="104"/>
      <c r="N23" s="103"/>
      <c r="O23" s="102"/>
    </row>
    <row r="24" spans="1:15" ht="15.75" x14ac:dyDescent="0.2">
      <c r="A24" s="101"/>
      <c r="B24" s="102"/>
      <c r="C24" s="103"/>
      <c r="D24" s="104"/>
      <c r="E24" s="104"/>
      <c r="F24" s="105"/>
      <c r="G24" s="102"/>
      <c r="H24" s="109"/>
      <c r="I24" s="110"/>
      <c r="J24" s="102"/>
      <c r="K24" s="102"/>
      <c r="L24" s="107"/>
      <c r="M24" s="108"/>
      <c r="N24" s="103"/>
      <c r="O24" s="104"/>
    </row>
    <row r="25" spans="1:15" ht="15.75" x14ac:dyDescent="0.2">
      <c r="A25" s="101"/>
      <c r="B25" s="102"/>
      <c r="C25" s="103"/>
      <c r="D25" s="104"/>
      <c r="E25" s="104"/>
      <c r="F25" s="105"/>
      <c r="G25" s="102"/>
      <c r="H25" s="109"/>
      <c r="I25" s="110"/>
      <c r="J25" s="102"/>
      <c r="K25" s="102"/>
      <c r="L25" s="107"/>
      <c r="M25" s="108"/>
      <c r="N25" s="103"/>
      <c r="O25" s="102"/>
    </row>
    <row r="26" spans="1:15" ht="15.75" x14ac:dyDescent="0.2">
      <c r="A26" s="101"/>
      <c r="B26" s="102"/>
      <c r="C26" s="103"/>
      <c r="D26" s="104"/>
      <c r="E26" s="104"/>
      <c r="F26" s="105"/>
      <c r="G26" s="102"/>
      <c r="H26" s="109"/>
      <c r="I26" s="110"/>
      <c r="J26" s="102"/>
      <c r="K26" s="102"/>
      <c r="L26" s="107"/>
      <c r="M26" s="108"/>
      <c r="N26" s="103"/>
      <c r="O26" s="104"/>
    </row>
    <row r="27" spans="1:15" ht="15.75" x14ac:dyDescent="0.2">
      <c r="A27" s="101"/>
      <c r="B27" s="102"/>
      <c r="C27" s="103"/>
      <c r="D27" s="104"/>
      <c r="E27" s="104"/>
      <c r="F27" s="105"/>
      <c r="G27" s="102"/>
      <c r="H27" s="109"/>
      <c r="I27" s="110"/>
      <c r="J27" s="102"/>
      <c r="K27" s="102"/>
      <c r="L27" s="107"/>
      <c r="M27" s="108"/>
      <c r="N27" s="103"/>
      <c r="O27" s="102"/>
    </row>
    <row r="28" spans="1:15" ht="15.75" x14ac:dyDescent="0.2">
      <c r="A28" s="101"/>
      <c r="B28" s="102"/>
      <c r="C28" s="103"/>
      <c r="D28" s="104"/>
      <c r="E28" s="104"/>
      <c r="F28" s="105"/>
      <c r="G28" s="102"/>
      <c r="H28" s="109"/>
      <c r="I28" s="110"/>
      <c r="J28" s="102"/>
      <c r="K28" s="102"/>
      <c r="L28" s="107"/>
      <c r="M28" s="108"/>
      <c r="N28" s="103"/>
      <c r="O28" s="104"/>
    </row>
    <row r="29" spans="1:15" ht="15.75" x14ac:dyDescent="0.2">
      <c r="A29" s="101"/>
      <c r="B29" s="102"/>
      <c r="C29" s="103"/>
      <c r="D29" s="104"/>
      <c r="E29" s="104"/>
      <c r="F29" s="105"/>
      <c r="G29" s="102"/>
      <c r="H29" s="109"/>
      <c r="I29" s="110"/>
      <c r="J29" s="102"/>
      <c r="K29" s="102"/>
      <c r="L29" s="107"/>
      <c r="M29" s="108"/>
      <c r="N29" s="103"/>
      <c r="O29" s="102"/>
    </row>
    <row r="30" spans="1:15" ht="15.75" x14ac:dyDescent="0.2">
      <c r="A30" s="101"/>
      <c r="B30" s="102"/>
      <c r="C30" s="103"/>
      <c r="D30" s="104"/>
      <c r="E30" s="104"/>
      <c r="F30" s="105"/>
      <c r="G30" s="102"/>
      <c r="H30" s="109"/>
      <c r="I30" s="110"/>
      <c r="J30" s="102"/>
      <c r="K30" s="102"/>
      <c r="L30" s="107"/>
      <c r="M30" s="108"/>
      <c r="N30" s="103"/>
      <c r="O30" s="104"/>
    </row>
    <row r="31" spans="1:15" ht="15.75" x14ac:dyDescent="0.2">
      <c r="A31" s="101"/>
      <c r="B31" s="102"/>
      <c r="C31" s="103"/>
      <c r="D31" s="104"/>
      <c r="E31" s="104"/>
      <c r="F31" s="105"/>
      <c r="G31" s="102"/>
      <c r="H31" s="109"/>
      <c r="I31" s="110"/>
      <c r="J31" s="102"/>
      <c r="K31" s="102"/>
      <c r="L31" s="107"/>
      <c r="M31" s="108"/>
      <c r="N31" s="103"/>
      <c r="O31" s="102"/>
    </row>
    <row r="32" spans="1:15" ht="15.75" x14ac:dyDescent="0.2">
      <c r="A32" s="101"/>
      <c r="B32" s="102"/>
      <c r="C32" s="103"/>
      <c r="D32" s="104"/>
      <c r="E32" s="104"/>
      <c r="F32" s="105"/>
      <c r="G32" s="102"/>
      <c r="H32" s="109"/>
      <c r="I32" s="110"/>
      <c r="J32" s="102"/>
      <c r="K32" s="102"/>
      <c r="L32" s="107"/>
      <c r="M32" s="108"/>
      <c r="N32" s="103"/>
      <c r="O32" s="104"/>
    </row>
    <row r="33" spans="1:15" ht="15.75" x14ac:dyDescent="0.2">
      <c r="A33" s="101"/>
      <c r="B33" s="102"/>
      <c r="C33" s="103"/>
      <c r="D33" s="104"/>
      <c r="E33" s="104"/>
      <c r="F33" s="105"/>
      <c r="G33" s="102"/>
      <c r="H33" s="109"/>
      <c r="I33" s="110"/>
      <c r="J33" s="102"/>
      <c r="K33" s="102"/>
      <c r="L33" s="107"/>
      <c r="M33" s="108"/>
      <c r="N33" s="103"/>
      <c r="O33" s="102"/>
    </row>
    <row r="34" spans="1:15" ht="15.75" x14ac:dyDescent="0.2">
      <c r="A34" s="101"/>
      <c r="B34" s="102"/>
      <c r="C34" s="103"/>
      <c r="D34" s="104"/>
      <c r="E34" s="104"/>
      <c r="F34" s="105"/>
      <c r="G34" s="102"/>
      <c r="H34" s="109"/>
      <c r="I34" s="110"/>
      <c r="J34" s="102"/>
      <c r="K34" s="102"/>
      <c r="L34" s="107"/>
      <c r="M34" s="108"/>
      <c r="N34" s="103"/>
      <c r="O34" s="104"/>
    </row>
    <row r="35" spans="1:15" ht="15.75" x14ac:dyDescent="0.2">
      <c r="A35" s="101"/>
      <c r="B35" s="102"/>
      <c r="C35" s="103"/>
      <c r="D35" s="104"/>
      <c r="E35" s="104"/>
      <c r="F35" s="105"/>
      <c r="G35" s="102"/>
      <c r="H35" s="109"/>
      <c r="I35" s="110"/>
      <c r="J35" s="102"/>
      <c r="K35" s="102"/>
      <c r="L35" s="107"/>
      <c r="M35" s="108"/>
      <c r="N35" s="103"/>
      <c r="O35" s="102"/>
    </row>
    <row r="36" spans="1:15" ht="15.75" x14ac:dyDescent="0.2">
      <c r="A36" s="101"/>
      <c r="B36" s="102"/>
      <c r="C36" s="103"/>
      <c r="D36" s="104"/>
      <c r="E36" s="105"/>
      <c r="F36" s="105"/>
      <c r="G36" s="102"/>
      <c r="H36" s="109"/>
      <c r="I36" s="110"/>
      <c r="J36" s="102"/>
      <c r="K36" s="102"/>
      <c r="L36" s="107"/>
      <c r="M36" s="108"/>
      <c r="N36" s="103"/>
      <c r="O36" s="104"/>
    </row>
    <row r="37" spans="1:15" ht="15.75" x14ac:dyDescent="0.2">
      <c r="A37" s="101"/>
      <c r="B37" s="102"/>
      <c r="C37" s="103"/>
      <c r="D37" s="104"/>
      <c r="E37" s="104"/>
      <c r="F37" s="105"/>
      <c r="G37" s="102"/>
      <c r="H37" s="109"/>
      <c r="I37" s="110"/>
      <c r="J37" s="102"/>
      <c r="K37" s="102"/>
      <c r="L37" s="107"/>
      <c r="M37" s="108"/>
      <c r="N37" s="103"/>
      <c r="O37" s="102"/>
    </row>
    <row r="38" spans="1:15" ht="15.75" x14ac:dyDescent="0.2">
      <c r="A38" s="101"/>
      <c r="B38" s="102"/>
      <c r="C38" s="103"/>
      <c r="D38" s="104"/>
      <c r="E38" s="104"/>
      <c r="F38" s="105"/>
      <c r="G38" s="102"/>
      <c r="H38" s="102"/>
      <c r="I38" s="110"/>
      <c r="J38" s="102"/>
      <c r="K38" s="102"/>
      <c r="L38" s="107"/>
      <c r="M38" s="108"/>
      <c r="N38" s="103"/>
      <c r="O38" s="104"/>
    </row>
    <row r="39" spans="1:15" ht="15.75" x14ac:dyDescent="0.2">
      <c r="A39" s="101"/>
      <c r="B39" s="102"/>
      <c r="C39" s="103"/>
      <c r="D39" s="104"/>
      <c r="E39" s="104"/>
      <c r="F39" s="105"/>
      <c r="G39" s="102"/>
      <c r="H39" s="102"/>
      <c r="I39" s="110"/>
      <c r="J39" s="102"/>
      <c r="K39" s="102"/>
      <c r="L39" s="107"/>
      <c r="M39" s="108"/>
      <c r="N39" s="103"/>
      <c r="O39" s="104"/>
    </row>
    <row r="40" spans="1:15" ht="15.75" x14ac:dyDescent="0.2">
      <c r="A40" s="101"/>
      <c r="B40" s="102"/>
      <c r="C40" s="103"/>
      <c r="D40" s="104"/>
      <c r="E40" s="104"/>
      <c r="F40" s="105"/>
      <c r="G40" s="102"/>
      <c r="H40" s="102"/>
      <c r="I40" s="110"/>
      <c r="J40" s="102"/>
      <c r="K40" s="102"/>
      <c r="L40" s="107"/>
      <c r="M40" s="108"/>
      <c r="N40" s="103"/>
      <c r="O40" s="104"/>
    </row>
    <row r="41" spans="1:15" ht="15.75" x14ac:dyDescent="0.2">
      <c r="A41" s="101"/>
      <c r="B41" s="102"/>
      <c r="C41" s="103"/>
      <c r="D41" s="104"/>
      <c r="E41" s="104"/>
      <c r="F41" s="105"/>
      <c r="G41" s="102"/>
      <c r="H41" s="109"/>
      <c r="I41" s="110"/>
      <c r="J41" s="102"/>
      <c r="K41" s="102"/>
      <c r="L41" s="107"/>
      <c r="M41" s="108"/>
      <c r="N41" s="103"/>
      <c r="O41" s="102"/>
    </row>
    <row r="42" spans="1:15" ht="15.75" x14ac:dyDescent="0.2">
      <c r="A42" s="101"/>
      <c r="B42" s="102"/>
      <c r="C42" s="103"/>
      <c r="D42" s="104"/>
      <c r="E42" s="104"/>
      <c r="F42" s="105"/>
      <c r="G42" s="102"/>
      <c r="H42" s="109"/>
      <c r="I42" s="110"/>
      <c r="J42" s="102"/>
      <c r="K42" s="102"/>
      <c r="L42" s="107"/>
      <c r="M42" s="108"/>
      <c r="N42" s="103"/>
      <c r="O42" s="104"/>
    </row>
    <row r="43" spans="1:15" ht="15.75" x14ac:dyDescent="0.2">
      <c r="A43" s="101"/>
      <c r="B43" s="102"/>
      <c r="C43" s="103"/>
      <c r="D43" s="104"/>
      <c r="E43" s="104"/>
      <c r="F43" s="105"/>
      <c r="G43" s="102"/>
      <c r="H43" s="109"/>
      <c r="I43" s="110"/>
      <c r="J43" s="102"/>
      <c r="K43" s="102"/>
      <c r="L43" s="107"/>
      <c r="M43" s="108"/>
      <c r="N43" s="103"/>
      <c r="O43" s="102"/>
    </row>
    <row r="44" spans="1:15" ht="15.75" x14ac:dyDescent="0.2">
      <c r="A44" s="101"/>
      <c r="B44" s="102"/>
      <c r="C44" s="103"/>
      <c r="D44" s="104"/>
      <c r="E44" s="104"/>
      <c r="F44" s="105"/>
      <c r="G44" s="102"/>
      <c r="H44" s="109"/>
      <c r="I44" s="110"/>
      <c r="J44" s="102"/>
      <c r="K44" s="102"/>
      <c r="L44" s="107"/>
      <c r="M44" s="108"/>
      <c r="N44" s="103"/>
      <c r="O44" s="104"/>
    </row>
    <row r="45" spans="1:15" ht="15.75" x14ac:dyDescent="0.2">
      <c r="A45" s="101"/>
      <c r="B45" s="102"/>
      <c r="C45" s="103"/>
      <c r="D45" s="104"/>
      <c r="E45" s="104"/>
      <c r="F45" s="105"/>
      <c r="G45" s="102"/>
      <c r="H45" s="109"/>
      <c r="I45" s="110"/>
      <c r="J45" s="102"/>
      <c r="K45" s="102"/>
      <c r="L45" s="107"/>
      <c r="M45" s="108"/>
      <c r="N45" s="103"/>
      <c r="O45" s="102"/>
    </row>
    <row r="46" spans="1:15" x14ac:dyDescent="0.2">
      <c r="A46" s="114"/>
      <c r="B46" s="104"/>
      <c r="C46" s="103"/>
      <c r="D46" s="104"/>
      <c r="E46" s="104"/>
      <c r="F46" s="112"/>
      <c r="G46" s="104"/>
      <c r="H46" s="109"/>
      <c r="I46" s="113"/>
      <c r="J46" s="104"/>
      <c r="K46" s="104"/>
      <c r="L46" s="107"/>
      <c r="M46" s="104"/>
      <c r="N46" s="103"/>
      <c r="O46" s="102"/>
    </row>
    <row r="47" spans="1:15" ht="15.75" x14ac:dyDescent="0.2">
      <c r="A47" s="101"/>
      <c r="B47" s="102"/>
      <c r="C47" s="103"/>
      <c r="D47" s="104"/>
      <c r="E47" s="104"/>
      <c r="F47" s="105"/>
      <c r="G47" s="102"/>
      <c r="H47" s="109"/>
      <c r="I47" s="110"/>
      <c r="J47" s="102"/>
      <c r="K47" s="102"/>
      <c r="L47" s="107"/>
      <c r="M47" s="108"/>
      <c r="N47" s="103"/>
      <c r="O47" s="104"/>
    </row>
    <row r="48" spans="1:15" ht="15.75" x14ac:dyDescent="0.2">
      <c r="A48" s="101"/>
      <c r="B48" s="102"/>
      <c r="C48" s="103"/>
      <c r="D48" s="104"/>
      <c r="E48" s="104"/>
      <c r="F48" s="105"/>
      <c r="G48" s="102"/>
      <c r="H48" s="109"/>
      <c r="I48" s="110"/>
      <c r="J48" s="102"/>
      <c r="K48" s="102"/>
      <c r="L48" s="107"/>
      <c r="M48" s="108"/>
      <c r="N48" s="103"/>
      <c r="O48" s="104"/>
    </row>
    <row r="49" spans="1:15" ht="15.75" x14ac:dyDescent="0.2">
      <c r="A49" s="101"/>
      <c r="B49" s="102"/>
      <c r="C49" s="103"/>
      <c r="D49" s="104"/>
      <c r="E49" s="104"/>
      <c r="F49" s="105"/>
      <c r="G49" s="102"/>
      <c r="H49" s="109"/>
      <c r="I49" s="110"/>
      <c r="J49" s="102"/>
      <c r="K49" s="102"/>
      <c r="L49" s="107"/>
      <c r="M49" s="108"/>
      <c r="N49" s="103"/>
      <c r="O49" s="104"/>
    </row>
    <row r="50" spans="1:15" ht="15.75" x14ac:dyDescent="0.2">
      <c r="A50" s="101"/>
      <c r="B50" s="102"/>
      <c r="C50" s="103"/>
      <c r="D50" s="104"/>
      <c r="E50" s="104"/>
      <c r="F50" s="105"/>
      <c r="G50" s="102"/>
      <c r="H50" s="109"/>
      <c r="I50" s="110"/>
      <c r="J50" s="102"/>
      <c r="K50" s="102"/>
      <c r="L50" s="107"/>
      <c r="M50" s="108"/>
      <c r="N50" s="103"/>
      <c r="O50" s="104"/>
    </row>
    <row r="51" spans="1:15" ht="15.75" x14ac:dyDescent="0.2">
      <c r="A51" s="101"/>
      <c r="B51" s="102"/>
      <c r="C51" s="103"/>
      <c r="D51" s="104"/>
      <c r="E51" s="104"/>
      <c r="F51" s="105"/>
      <c r="G51" s="102"/>
      <c r="H51" s="109"/>
      <c r="I51" s="110"/>
      <c r="J51" s="102"/>
      <c r="K51" s="102"/>
      <c r="L51" s="107"/>
      <c r="M51" s="108"/>
      <c r="N51" s="103"/>
      <c r="O51" s="104"/>
    </row>
    <row r="52" spans="1:15" ht="15.75" x14ac:dyDescent="0.2">
      <c r="A52" s="101"/>
      <c r="B52" s="102"/>
      <c r="C52" s="103"/>
      <c r="D52" s="104"/>
      <c r="E52" s="104"/>
      <c r="F52" s="105"/>
      <c r="G52" s="102"/>
      <c r="H52" s="102"/>
      <c r="I52" s="110"/>
      <c r="J52" s="102"/>
      <c r="K52" s="102"/>
      <c r="L52" s="107"/>
      <c r="M52" s="108"/>
      <c r="N52" s="103"/>
      <c r="O52" s="104"/>
    </row>
    <row r="53" spans="1:15" ht="15.75" x14ac:dyDescent="0.2">
      <c r="A53" s="101"/>
      <c r="B53" s="102"/>
      <c r="C53" s="103"/>
      <c r="D53" s="104"/>
      <c r="E53" s="104"/>
      <c r="F53" s="105"/>
      <c r="G53" s="102"/>
      <c r="H53" s="109"/>
      <c r="I53" s="110"/>
      <c r="J53" s="102"/>
      <c r="K53" s="102"/>
      <c r="L53" s="107"/>
      <c r="M53" s="108"/>
      <c r="N53" s="103"/>
      <c r="O53" s="104"/>
    </row>
    <row r="54" spans="1:15" ht="15.75" x14ac:dyDescent="0.2">
      <c r="A54" s="101"/>
      <c r="B54" s="102"/>
      <c r="C54" s="103"/>
      <c r="D54" s="104"/>
      <c r="E54" s="104"/>
      <c r="F54" s="105"/>
      <c r="G54" s="102"/>
      <c r="H54" s="109"/>
      <c r="I54" s="110"/>
      <c r="J54" s="102"/>
      <c r="K54" s="102"/>
      <c r="L54" s="107"/>
      <c r="M54" s="108"/>
      <c r="N54" s="103"/>
      <c r="O54" s="104"/>
    </row>
    <row r="55" spans="1:15" ht="15.75" x14ac:dyDescent="0.2">
      <c r="A55" s="101"/>
      <c r="B55" s="102"/>
      <c r="C55" s="103"/>
      <c r="D55" s="104"/>
      <c r="E55" s="104"/>
      <c r="F55" s="105"/>
      <c r="G55" s="102"/>
      <c r="H55" s="109"/>
      <c r="I55" s="110"/>
      <c r="J55" s="102"/>
      <c r="K55" s="102"/>
      <c r="L55" s="107"/>
      <c r="M55" s="108"/>
      <c r="N55" s="103"/>
      <c r="O55" s="104"/>
    </row>
    <row r="56" spans="1:15" ht="15.75" x14ac:dyDescent="0.2">
      <c r="A56" s="101"/>
      <c r="B56" s="102"/>
      <c r="C56" s="103"/>
      <c r="D56" s="104"/>
      <c r="E56" s="104"/>
      <c r="F56" s="105"/>
      <c r="G56" s="102"/>
      <c r="H56" s="109"/>
      <c r="I56" s="110"/>
      <c r="J56" s="102"/>
      <c r="K56" s="102"/>
      <c r="L56" s="107"/>
      <c r="M56" s="108"/>
      <c r="N56" s="103"/>
      <c r="O56" s="104"/>
    </row>
    <row r="57" spans="1:15" ht="15.75" x14ac:dyDescent="0.2">
      <c r="A57" s="101"/>
      <c r="B57" s="102"/>
      <c r="C57" s="103"/>
      <c r="D57" s="104"/>
      <c r="E57" s="104"/>
      <c r="F57" s="105"/>
      <c r="G57" s="102"/>
      <c r="H57" s="102"/>
      <c r="I57" s="110"/>
      <c r="J57" s="102"/>
      <c r="K57" s="102"/>
      <c r="L57" s="107"/>
      <c r="M57" s="108"/>
      <c r="N57" s="103"/>
      <c r="O57" s="104"/>
    </row>
    <row r="58" spans="1:15" ht="15.75" x14ac:dyDescent="0.2">
      <c r="A58" s="101"/>
      <c r="B58" s="102"/>
      <c r="C58" s="103"/>
      <c r="D58" s="104"/>
      <c r="E58" s="104"/>
      <c r="F58" s="105"/>
      <c r="G58" s="102"/>
      <c r="H58" s="109"/>
      <c r="I58" s="110"/>
      <c r="J58" s="102"/>
      <c r="K58" s="102"/>
      <c r="L58" s="107"/>
      <c r="M58" s="108"/>
      <c r="N58" s="103"/>
      <c r="O58" s="104"/>
    </row>
    <row r="59" spans="1:15" ht="15.75" x14ac:dyDescent="0.2">
      <c r="A59" s="101"/>
      <c r="B59" s="102"/>
      <c r="C59" s="103"/>
      <c r="D59" s="104"/>
      <c r="E59" s="104"/>
      <c r="F59" s="105"/>
      <c r="G59" s="102"/>
      <c r="H59" s="102"/>
      <c r="I59" s="110"/>
      <c r="J59" s="102"/>
      <c r="K59" s="102"/>
      <c r="L59" s="107"/>
      <c r="M59" s="108"/>
      <c r="N59" s="103"/>
      <c r="O59" s="104"/>
    </row>
    <row r="60" spans="1:15" ht="15.75" x14ac:dyDescent="0.2">
      <c r="A60" s="101"/>
      <c r="B60" s="102"/>
      <c r="C60" s="103"/>
      <c r="D60" s="104"/>
      <c r="E60" s="104"/>
      <c r="F60" s="105"/>
      <c r="G60" s="102"/>
      <c r="H60" s="109"/>
      <c r="I60" s="110"/>
      <c r="J60" s="102"/>
      <c r="K60" s="102"/>
      <c r="L60" s="107"/>
      <c r="M60" s="108"/>
      <c r="N60" s="103"/>
      <c r="O60" s="104"/>
    </row>
    <row r="61" spans="1:15" ht="15.75" x14ac:dyDescent="0.2">
      <c r="A61" s="101"/>
      <c r="B61" s="102"/>
      <c r="C61" s="103"/>
      <c r="D61" s="104"/>
      <c r="E61" s="104"/>
      <c r="F61" s="105"/>
      <c r="G61" s="102"/>
      <c r="H61" s="109"/>
      <c r="I61" s="110"/>
      <c r="J61" s="102"/>
      <c r="K61" s="102"/>
      <c r="L61" s="107"/>
      <c r="M61" s="108"/>
      <c r="N61" s="103"/>
      <c r="O61" s="104"/>
    </row>
    <row r="62" spans="1:15" ht="15.75" x14ac:dyDescent="0.2">
      <c r="A62" s="101"/>
      <c r="B62" s="102"/>
      <c r="C62" s="103"/>
      <c r="D62" s="104"/>
      <c r="E62" s="104"/>
      <c r="F62" s="105"/>
      <c r="G62" s="102"/>
      <c r="H62" s="102"/>
      <c r="I62" s="110"/>
      <c r="J62" s="102"/>
      <c r="K62" s="102"/>
      <c r="L62" s="107"/>
      <c r="M62" s="108"/>
      <c r="N62" s="103"/>
      <c r="O62" s="104"/>
    </row>
    <row r="63" spans="1:15" ht="15.75" x14ac:dyDescent="0.2">
      <c r="A63" s="101"/>
      <c r="B63" s="102"/>
      <c r="C63" s="103"/>
      <c r="D63" s="104"/>
      <c r="E63" s="104"/>
      <c r="F63" s="105"/>
      <c r="G63" s="102"/>
      <c r="H63" s="109"/>
      <c r="I63" s="110"/>
      <c r="J63" s="102"/>
      <c r="K63" s="102"/>
      <c r="L63" s="107"/>
      <c r="M63" s="108"/>
      <c r="N63" s="103"/>
      <c r="O63" s="104"/>
    </row>
    <row r="64" spans="1:15" ht="15.75" x14ac:dyDescent="0.2">
      <c r="A64" s="101"/>
      <c r="B64" s="102"/>
      <c r="C64" s="103"/>
      <c r="D64" s="104"/>
      <c r="E64" s="104"/>
      <c r="F64" s="105"/>
      <c r="G64" s="102"/>
      <c r="H64" s="109"/>
      <c r="I64" s="110"/>
      <c r="J64" s="102"/>
      <c r="K64" s="102"/>
      <c r="L64" s="107"/>
      <c r="M64" s="108"/>
      <c r="N64" s="103"/>
      <c r="O64" s="104"/>
    </row>
    <row r="65" spans="1:15" ht="15.75" x14ac:dyDescent="0.2">
      <c r="A65" s="101"/>
      <c r="B65" s="102"/>
      <c r="C65" s="103"/>
      <c r="D65" s="104"/>
      <c r="E65" s="104"/>
      <c r="F65" s="105"/>
      <c r="G65" s="102"/>
      <c r="H65" s="109"/>
      <c r="I65" s="110"/>
      <c r="J65" s="102"/>
      <c r="K65" s="102"/>
      <c r="L65" s="107"/>
      <c r="M65" s="108"/>
      <c r="N65" s="103"/>
      <c r="O65" s="104"/>
    </row>
    <row r="66" spans="1:15" ht="15.75" x14ac:dyDescent="0.2">
      <c r="A66" s="101"/>
      <c r="B66" s="102"/>
      <c r="C66" s="103"/>
      <c r="D66" s="104"/>
      <c r="E66" s="104"/>
      <c r="F66" s="105"/>
      <c r="G66" s="102"/>
      <c r="H66" s="109"/>
      <c r="I66" s="110"/>
      <c r="J66" s="102"/>
      <c r="K66" s="102"/>
      <c r="L66" s="107"/>
      <c r="M66" s="108"/>
      <c r="N66" s="103"/>
      <c r="O66" s="104"/>
    </row>
    <row r="67" spans="1:15" ht="15.75" x14ac:dyDescent="0.2">
      <c r="A67" s="101"/>
      <c r="B67" s="102"/>
      <c r="C67" s="103"/>
      <c r="D67" s="104"/>
      <c r="E67" s="104"/>
      <c r="F67" s="105"/>
      <c r="G67" s="102"/>
      <c r="H67" s="109"/>
      <c r="I67" s="110"/>
      <c r="J67" s="102"/>
      <c r="K67" s="102"/>
      <c r="L67" s="107"/>
      <c r="M67" s="108"/>
      <c r="N67" s="103"/>
      <c r="O67" s="104"/>
    </row>
    <row r="68" spans="1:15" ht="15.75" x14ac:dyDescent="0.2">
      <c r="A68" s="101"/>
      <c r="B68" s="102"/>
      <c r="C68" s="103"/>
      <c r="D68" s="104"/>
      <c r="E68" s="104"/>
      <c r="F68" s="105"/>
      <c r="G68" s="102"/>
      <c r="H68" s="109"/>
      <c r="I68" s="110"/>
      <c r="J68" s="102"/>
      <c r="K68" s="102"/>
      <c r="L68" s="107"/>
      <c r="M68" s="108"/>
      <c r="N68" s="103"/>
      <c r="O68" s="104"/>
    </row>
    <row r="69" spans="1:15" ht="15.75" x14ac:dyDescent="0.2">
      <c r="A69" s="101"/>
      <c r="B69" s="102"/>
      <c r="C69" s="103"/>
      <c r="D69" s="104"/>
      <c r="E69" s="104"/>
      <c r="F69" s="105"/>
      <c r="G69" s="102"/>
      <c r="H69" s="109"/>
      <c r="I69" s="110"/>
      <c r="J69" s="102"/>
      <c r="K69" s="102"/>
      <c r="L69" s="107"/>
      <c r="M69" s="108"/>
      <c r="N69" s="103"/>
      <c r="O69" s="104"/>
    </row>
    <row r="70" spans="1:15" ht="15.75" x14ac:dyDescent="0.2">
      <c r="A70" s="101"/>
      <c r="B70" s="102"/>
      <c r="C70" s="103"/>
      <c r="D70" s="104"/>
      <c r="E70" s="104"/>
      <c r="F70" s="105"/>
      <c r="G70" s="102"/>
      <c r="H70" s="109"/>
      <c r="I70" s="110"/>
      <c r="J70" s="102"/>
      <c r="K70" s="102"/>
      <c r="L70" s="107"/>
      <c r="M70" s="108"/>
      <c r="N70" s="103"/>
      <c r="O70" s="104"/>
    </row>
    <row r="71" spans="1:15" ht="15.75" x14ac:dyDescent="0.2">
      <c r="A71" s="101"/>
      <c r="B71" s="102"/>
      <c r="C71" s="103"/>
      <c r="D71" s="104"/>
      <c r="E71" s="104"/>
      <c r="F71" s="105"/>
      <c r="G71" s="102"/>
      <c r="H71" s="102"/>
      <c r="I71" s="110"/>
      <c r="J71" s="102"/>
      <c r="K71" s="102"/>
      <c r="L71" s="107"/>
      <c r="M71" s="108"/>
      <c r="N71" s="103"/>
      <c r="O71" s="104"/>
    </row>
    <row r="72" spans="1:15" ht="15.75" x14ac:dyDescent="0.2">
      <c r="A72" s="101"/>
      <c r="B72" s="102"/>
      <c r="C72" s="103"/>
      <c r="D72" s="104"/>
      <c r="E72" s="104"/>
      <c r="F72" s="105"/>
      <c r="G72" s="102"/>
      <c r="H72" s="109"/>
      <c r="I72" s="110"/>
      <c r="J72" s="102"/>
      <c r="K72" s="102"/>
      <c r="L72" s="107"/>
      <c r="M72" s="108"/>
      <c r="N72" s="103"/>
      <c r="O72" s="104"/>
    </row>
    <row r="73" spans="1:15" ht="15.75" x14ac:dyDescent="0.2">
      <c r="A73" s="101"/>
      <c r="B73" s="102"/>
      <c r="C73" s="103"/>
      <c r="D73" s="104"/>
      <c r="E73" s="104"/>
      <c r="F73" s="105"/>
      <c r="G73" s="102"/>
      <c r="H73" s="102"/>
      <c r="I73" s="110"/>
      <c r="J73" s="102"/>
      <c r="K73" s="102"/>
      <c r="L73" s="107"/>
      <c r="M73" s="108"/>
      <c r="N73" s="103"/>
      <c r="O73" s="104"/>
    </row>
    <row r="74" spans="1:15" ht="15.75" x14ac:dyDescent="0.2">
      <c r="A74" s="101"/>
      <c r="B74" s="102"/>
      <c r="C74" s="103"/>
      <c r="D74" s="104"/>
      <c r="E74" s="104"/>
      <c r="F74" s="105"/>
      <c r="G74" s="102"/>
      <c r="H74" s="102"/>
      <c r="I74" s="110"/>
      <c r="J74" s="102"/>
      <c r="K74" s="102"/>
      <c r="L74" s="107"/>
      <c r="M74" s="108"/>
      <c r="N74" s="103"/>
      <c r="O74" s="104"/>
    </row>
    <row r="75" spans="1:15" ht="15.75" x14ac:dyDescent="0.2">
      <c r="A75" s="101"/>
      <c r="B75" s="102"/>
      <c r="C75" s="103"/>
      <c r="D75" s="104"/>
      <c r="E75" s="104"/>
      <c r="F75" s="105"/>
      <c r="G75" s="102"/>
      <c r="H75" s="109"/>
      <c r="I75" s="110"/>
      <c r="J75" s="102"/>
      <c r="K75" s="102"/>
      <c r="L75" s="107"/>
      <c r="M75" s="108"/>
      <c r="N75" s="103"/>
      <c r="O75" s="104"/>
    </row>
    <row r="76" spans="1:15" ht="15.75" x14ac:dyDescent="0.2">
      <c r="A76" s="101"/>
      <c r="B76" s="102"/>
      <c r="C76" s="103"/>
      <c r="D76" s="104"/>
      <c r="E76" s="104"/>
      <c r="F76" s="105"/>
      <c r="G76" s="102"/>
      <c r="H76" s="109"/>
      <c r="I76" s="110"/>
      <c r="J76" s="102"/>
      <c r="K76" s="102"/>
      <c r="L76" s="107"/>
      <c r="M76" s="108"/>
      <c r="N76" s="103"/>
      <c r="O76" s="104"/>
    </row>
    <row r="77" spans="1:15" ht="15.75" x14ac:dyDescent="0.2">
      <c r="A77" s="101"/>
      <c r="B77" s="102"/>
      <c r="C77" s="103"/>
      <c r="D77" s="104"/>
      <c r="E77" s="104"/>
      <c r="F77" s="105"/>
      <c r="G77" s="102"/>
      <c r="H77" s="102"/>
      <c r="I77" s="110"/>
      <c r="J77" s="102"/>
      <c r="K77" s="102"/>
      <c r="L77" s="107"/>
      <c r="M77" s="108"/>
      <c r="N77" s="103"/>
      <c r="O77" s="104"/>
    </row>
    <row r="78" spans="1:15" ht="15.75" x14ac:dyDescent="0.2">
      <c r="A78" s="101"/>
      <c r="B78" s="102"/>
      <c r="C78" s="103"/>
      <c r="D78" s="104"/>
      <c r="E78" s="104"/>
      <c r="F78" s="105"/>
      <c r="G78" s="102"/>
      <c r="H78" s="109"/>
      <c r="I78" s="110"/>
      <c r="J78" s="102"/>
      <c r="K78" s="102"/>
      <c r="L78" s="107"/>
      <c r="M78" s="108"/>
      <c r="N78" s="103"/>
      <c r="O78" s="104"/>
    </row>
    <row r="79" spans="1:15" ht="15.75" x14ac:dyDescent="0.2">
      <c r="A79" s="101"/>
      <c r="B79" s="102"/>
      <c r="C79" s="103"/>
      <c r="D79" s="104"/>
      <c r="E79" s="104"/>
      <c r="F79" s="105"/>
      <c r="G79" s="102"/>
      <c r="H79" s="109"/>
      <c r="I79" s="110"/>
      <c r="J79" s="102"/>
      <c r="K79" s="102"/>
      <c r="L79" s="107"/>
      <c r="M79" s="108"/>
      <c r="N79" s="103"/>
      <c r="O79" s="104"/>
    </row>
    <row r="80" spans="1:15" x14ac:dyDescent="0.2">
      <c r="A80" s="101"/>
      <c r="B80" s="104"/>
      <c r="C80" s="103"/>
      <c r="D80" s="111"/>
      <c r="E80" s="104"/>
      <c r="F80" s="112"/>
      <c r="G80" s="104"/>
      <c r="H80" s="109"/>
      <c r="I80" s="113"/>
      <c r="J80" s="104"/>
      <c r="K80" s="104"/>
      <c r="L80" s="107"/>
      <c r="M80" s="104"/>
      <c r="N80" s="103"/>
      <c r="O80" s="102"/>
    </row>
    <row r="81" spans="1:15" x14ac:dyDescent="0.2">
      <c r="A81" s="101"/>
      <c r="B81" s="104"/>
      <c r="C81" s="103"/>
      <c r="D81" s="111"/>
      <c r="E81" s="104"/>
      <c r="F81" s="112"/>
      <c r="G81" s="104"/>
      <c r="H81" s="104"/>
      <c r="I81" s="113"/>
      <c r="J81" s="104"/>
      <c r="K81" s="104"/>
      <c r="L81" s="107"/>
      <c r="M81" s="104"/>
      <c r="N81" s="103"/>
      <c r="O81" s="104"/>
    </row>
    <row r="82" spans="1:15" x14ac:dyDescent="0.2">
      <c r="A82" s="101"/>
      <c r="B82" s="104"/>
      <c r="C82" s="103"/>
      <c r="D82" s="111"/>
      <c r="E82" s="104"/>
      <c r="F82" s="112"/>
      <c r="G82" s="104"/>
      <c r="H82" s="109"/>
      <c r="I82" s="113"/>
      <c r="J82" s="104"/>
      <c r="K82" s="104"/>
      <c r="L82" s="107"/>
      <c r="M82" s="104"/>
      <c r="N82" s="103"/>
      <c r="O82" s="102"/>
    </row>
    <row r="83" spans="1:15" x14ac:dyDescent="0.2">
      <c r="A83" s="101"/>
      <c r="B83" s="104"/>
      <c r="C83" s="103"/>
      <c r="D83" s="111"/>
      <c r="E83" s="104"/>
      <c r="F83" s="112"/>
      <c r="G83" s="104"/>
      <c r="H83" s="109"/>
      <c r="I83" s="113"/>
      <c r="J83" s="104"/>
      <c r="K83" s="104"/>
      <c r="L83" s="107"/>
      <c r="M83" s="104"/>
      <c r="N83" s="103"/>
      <c r="O83" s="104"/>
    </row>
    <row r="84" spans="1:15" x14ac:dyDescent="0.2">
      <c r="A84" s="101"/>
      <c r="B84" s="104"/>
      <c r="C84" s="103"/>
      <c r="D84" s="111"/>
      <c r="E84" s="104"/>
      <c r="F84" s="112"/>
      <c r="G84" s="104"/>
      <c r="H84" s="109"/>
      <c r="I84" s="113"/>
      <c r="J84" s="104"/>
      <c r="K84" s="104"/>
      <c r="L84" s="107"/>
      <c r="M84" s="104"/>
      <c r="N84" s="103"/>
      <c r="O84" s="102"/>
    </row>
    <row r="85" spans="1:15" x14ac:dyDescent="0.2">
      <c r="A85" s="101"/>
      <c r="B85" s="104"/>
      <c r="C85" s="103"/>
      <c r="D85" s="111"/>
      <c r="E85" s="104"/>
      <c r="F85" s="112"/>
      <c r="G85" s="104"/>
      <c r="H85" s="109"/>
      <c r="I85" s="113"/>
      <c r="J85" s="104"/>
      <c r="K85" s="104"/>
      <c r="L85" s="107"/>
      <c r="M85" s="104"/>
      <c r="N85" s="103"/>
      <c r="O85" s="104"/>
    </row>
    <row r="86" spans="1:15" x14ac:dyDescent="0.2">
      <c r="A86" s="101"/>
      <c r="B86" s="104"/>
      <c r="C86" s="103"/>
      <c r="D86" s="111"/>
      <c r="E86" s="104"/>
      <c r="F86" s="112"/>
      <c r="G86" s="104"/>
      <c r="H86" s="109"/>
      <c r="I86" s="113"/>
      <c r="J86" s="104"/>
      <c r="K86" s="104"/>
      <c r="L86" s="107"/>
      <c r="M86" s="104"/>
      <c r="N86" s="103"/>
      <c r="O86" s="102"/>
    </row>
    <row r="87" spans="1:15" x14ac:dyDescent="0.2">
      <c r="A87" s="101"/>
      <c r="B87" s="104"/>
      <c r="C87" s="103"/>
      <c r="D87" s="111"/>
      <c r="E87" s="104"/>
      <c r="F87" s="112"/>
      <c r="G87" s="104"/>
      <c r="H87" s="109"/>
      <c r="I87" s="113"/>
      <c r="J87" s="104"/>
      <c r="K87" s="104"/>
      <c r="L87" s="107"/>
      <c r="M87" s="104"/>
      <c r="N87" s="103"/>
      <c r="O87" s="104"/>
    </row>
    <row r="88" spans="1:15" x14ac:dyDescent="0.2">
      <c r="A88" s="101"/>
      <c r="B88" s="104"/>
      <c r="C88" s="103"/>
      <c r="D88" s="111"/>
      <c r="E88" s="104"/>
      <c r="F88" s="112"/>
      <c r="G88" s="104"/>
      <c r="H88" s="109"/>
      <c r="I88" s="113"/>
      <c r="J88" s="104"/>
      <c r="K88" s="104"/>
      <c r="L88" s="107"/>
      <c r="M88" s="104"/>
      <c r="N88" s="103"/>
      <c r="O88" s="102"/>
    </row>
    <row r="89" spans="1:15" x14ac:dyDescent="0.2">
      <c r="A89" s="101"/>
      <c r="B89" s="104"/>
      <c r="C89" s="103"/>
      <c r="D89" s="111"/>
      <c r="E89" s="104"/>
      <c r="F89" s="112"/>
      <c r="G89" s="104"/>
      <c r="H89" s="109"/>
      <c r="I89" s="113"/>
      <c r="J89" s="104"/>
      <c r="K89" s="104"/>
      <c r="L89" s="107"/>
      <c r="M89" s="104"/>
      <c r="N89" s="103"/>
      <c r="O89" s="104"/>
    </row>
    <row r="90" spans="1:15" x14ac:dyDescent="0.2">
      <c r="A90" s="101"/>
      <c r="B90" s="104"/>
      <c r="C90" s="103"/>
      <c r="D90" s="111"/>
      <c r="E90" s="104"/>
      <c r="F90" s="112"/>
      <c r="G90" s="104"/>
      <c r="H90" s="109"/>
      <c r="I90" s="113"/>
      <c r="J90" s="104"/>
      <c r="K90" s="104"/>
      <c r="L90" s="107"/>
      <c r="M90" s="104"/>
      <c r="N90" s="103"/>
      <c r="O90" s="102"/>
    </row>
    <row r="91" spans="1:15" x14ac:dyDescent="0.2">
      <c r="A91" s="101"/>
      <c r="B91" s="104"/>
      <c r="C91" s="103"/>
      <c r="D91" s="111"/>
      <c r="E91" s="104"/>
      <c r="F91" s="112"/>
      <c r="G91" s="104"/>
      <c r="H91" s="109"/>
      <c r="I91" s="113"/>
      <c r="J91" s="104"/>
      <c r="K91" s="104"/>
      <c r="L91" s="107"/>
      <c r="M91" s="104"/>
      <c r="N91" s="103"/>
      <c r="O91" s="104"/>
    </row>
    <row r="92" spans="1:15" x14ac:dyDescent="0.2">
      <c r="A92" s="101"/>
      <c r="B92" s="104"/>
      <c r="C92" s="103"/>
      <c r="D92" s="111"/>
      <c r="E92" s="104"/>
      <c r="F92" s="112"/>
      <c r="G92" s="104"/>
      <c r="H92" s="109"/>
      <c r="I92" s="113"/>
      <c r="J92" s="104"/>
      <c r="K92" s="104"/>
      <c r="L92" s="107"/>
      <c r="M92" s="104"/>
      <c r="N92" s="103"/>
      <c r="O92" s="102"/>
    </row>
    <row r="93" spans="1:15" x14ac:dyDescent="0.2">
      <c r="A93" s="101"/>
      <c r="B93" s="104"/>
      <c r="C93" s="103"/>
      <c r="D93" s="111"/>
      <c r="E93" s="104"/>
      <c r="F93" s="112"/>
      <c r="G93" s="104"/>
      <c r="H93" s="109"/>
      <c r="I93" s="113"/>
      <c r="J93" s="104"/>
      <c r="K93" s="104"/>
      <c r="L93" s="107"/>
      <c r="M93" s="104"/>
      <c r="N93" s="103"/>
      <c r="O93" s="104"/>
    </row>
    <row r="94" spans="1:15" ht="15.75" x14ac:dyDescent="0.2">
      <c r="A94" s="101"/>
      <c r="B94" s="102"/>
      <c r="C94" s="103"/>
      <c r="D94" s="104"/>
      <c r="E94" s="104"/>
      <c r="F94" s="105"/>
      <c r="G94" s="102"/>
      <c r="H94" s="109"/>
      <c r="I94" s="110"/>
      <c r="J94" s="102"/>
      <c r="K94" s="102"/>
      <c r="L94" s="107"/>
      <c r="M94" s="108"/>
      <c r="N94" s="103"/>
      <c r="O94" s="102"/>
    </row>
    <row r="95" spans="1:15" ht="15.75" x14ac:dyDescent="0.2">
      <c r="A95" s="101"/>
      <c r="B95" s="102"/>
      <c r="C95" s="103"/>
      <c r="D95" s="104"/>
      <c r="E95" s="104"/>
      <c r="F95" s="105"/>
      <c r="G95" s="102"/>
      <c r="H95" s="109"/>
      <c r="I95" s="110"/>
      <c r="J95" s="102"/>
      <c r="K95" s="102"/>
      <c r="L95" s="107"/>
      <c r="M95" s="108"/>
      <c r="N95" s="103"/>
      <c r="O95" s="104"/>
    </row>
    <row r="96" spans="1:15" ht="15.75" x14ac:dyDescent="0.2">
      <c r="A96" s="101"/>
      <c r="B96" s="102"/>
      <c r="C96" s="103"/>
      <c r="D96" s="104"/>
      <c r="E96" s="104"/>
      <c r="F96" s="105"/>
      <c r="G96" s="102"/>
      <c r="H96" s="109"/>
      <c r="I96" s="110"/>
      <c r="J96" s="102"/>
      <c r="K96" s="102"/>
      <c r="L96" s="107"/>
      <c r="M96" s="108"/>
      <c r="N96" s="103"/>
      <c r="O96" s="102"/>
    </row>
    <row r="97" spans="1:15" ht="15.75" x14ac:dyDescent="0.2">
      <c r="A97" s="101"/>
      <c r="B97" s="102"/>
      <c r="C97" s="103"/>
      <c r="D97" s="104"/>
      <c r="E97" s="104"/>
      <c r="F97" s="105"/>
      <c r="G97" s="102"/>
      <c r="H97" s="109"/>
      <c r="I97" s="110"/>
      <c r="J97" s="102"/>
      <c r="K97" s="102"/>
      <c r="L97" s="107"/>
      <c r="M97" s="108"/>
      <c r="N97" s="103"/>
      <c r="O97" s="104"/>
    </row>
    <row r="98" spans="1:15" ht="15.75" x14ac:dyDescent="0.2">
      <c r="A98" s="101"/>
      <c r="B98" s="102"/>
      <c r="C98" s="103"/>
      <c r="D98" s="104"/>
      <c r="E98" s="104"/>
      <c r="F98" s="105"/>
      <c r="G98" s="102"/>
      <c r="H98" s="109"/>
      <c r="I98" s="110"/>
      <c r="J98" s="102"/>
      <c r="K98" s="102"/>
      <c r="L98" s="107"/>
      <c r="M98" s="108"/>
      <c r="N98" s="103"/>
      <c r="O98" s="102"/>
    </row>
    <row r="99" spans="1:15" ht="15.75" x14ac:dyDescent="0.2">
      <c r="A99" s="101"/>
      <c r="B99" s="102"/>
      <c r="C99" s="103"/>
      <c r="D99" s="104"/>
      <c r="E99" s="104"/>
      <c r="F99" s="105"/>
      <c r="G99" s="102"/>
      <c r="H99" s="109"/>
      <c r="I99" s="110"/>
      <c r="J99" s="102"/>
      <c r="K99" s="102"/>
      <c r="L99" s="107"/>
      <c r="M99" s="108"/>
      <c r="N99" s="103"/>
      <c r="O99" s="104"/>
    </row>
    <row r="100" spans="1:15" ht="15.75" x14ac:dyDescent="0.2">
      <c r="A100" s="101"/>
      <c r="B100" s="102"/>
      <c r="C100" s="103"/>
      <c r="D100" s="104"/>
      <c r="E100" s="104"/>
      <c r="F100" s="105"/>
      <c r="G100" s="102"/>
      <c r="H100" s="102"/>
      <c r="I100" s="110"/>
      <c r="J100" s="102"/>
      <c r="K100" s="102"/>
      <c r="L100" s="107"/>
      <c r="M100" s="108"/>
      <c r="N100" s="103"/>
      <c r="O100" s="102"/>
    </row>
    <row r="101" spans="1:15" ht="15.75" x14ac:dyDescent="0.2">
      <c r="A101" s="101"/>
      <c r="B101" s="102"/>
      <c r="C101" s="103"/>
      <c r="D101" s="104"/>
      <c r="E101" s="104"/>
      <c r="F101" s="105"/>
      <c r="G101" s="102"/>
      <c r="H101" s="109"/>
      <c r="I101" s="110"/>
      <c r="J101" s="102"/>
      <c r="K101" s="102"/>
      <c r="L101" s="107"/>
      <c r="M101" s="108"/>
      <c r="N101" s="103"/>
      <c r="O101" s="104"/>
    </row>
    <row r="102" spans="1:15" ht="15.75" x14ac:dyDescent="0.2">
      <c r="A102" s="101"/>
      <c r="B102" s="102"/>
      <c r="C102" s="103"/>
      <c r="D102" s="104"/>
      <c r="E102" s="104"/>
      <c r="F102" s="105"/>
      <c r="G102" s="102"/>
      <c r="H102" s="109"/>
      <c r="I102" s="110"/>
      <c r="J102" s="102"/>
      <c r="K102" s="102"/>
      <c r="L102" s="107"/>
      <c r="M102" s="108"/>
      <c r="N102" s="103"/>
      <c r="O102" s="102"/>
    </row>
    <row r="103" spans="1:15" ht="15.75" x14ac:dyDescent="0.2">
      <c r="A103" s="101"/>
      <c r="B103" s="102"/>
      <c r="C103" s="103"/>
      <c r="D103" s="104"/>
      <c r="E103" s="104"/>
      <c r="F103" s="105"/>
      <c r="G103" s="102"/>
      <c r="H103" s="109"/>
      <c r="I103" s="110"/>
      <c r="J103" s="102"/>
      <c r="K103" s="102"/>
      <c r="L103" s="107"/>
      <c r="M103" s="108"/>
      <c r="N103" s="103"/>
      <c r="O103" s="104"/>
    </row>
    <row r="104" spans="1:15" ht="15.75" x14ac:dyDescent="0.2">
      <c r="A104" s="101"/>
      <c r="B104" s="102"/>
      <c r="C104" s="103"/>
      <c r="D104" s="104"/>
      <c r="E104" s="104"/>
      <c r="F104" s="105"/>
      <c r="G104" s="102"/>
      <c r="H104" s="109"/>
      <c r="I104" s="110"/>
      <c r="J104" s="102"/>
      <c r="K104" s="102"/>
      <c r="L104" s="107"/>
      <c r="M104" s="108"/>
      <c r="N104" s="103"/>
      <c r="O104" s="102"/>
    </row>
    <row r="105" spans="1:15" ht="15.75" x14ac:dyDescent="0.2">
      <c r="A105" s="101"/>
      <c r="B105" s="102"/>
      <c r="C105" s="103"/>
      <c r="D105" s="104"/>
      <c r="E105" s="104"/>
      <c r="F105" s="105"/>
      <c r="G105" s="102"/>
      <c r="H105" s="109"/>
      <c r="I105" s="110"/>
      <c r="J105" s="102"/>
      <c r="K105" s="102"/>
      <c r="L105" s="107"/>
      <c r="M105" s="108"/>
      <c r="N105" s="103"/>
      <c r="O105" s="104"/>
    </row>
    <row r="106" spans="1:15" ht="15.75" x14ac:dyDescent="0.2">
      <c r="A106" s="101"/>
      <c r="B106" s="102"/>
      <c r="C106" s="103"/>
      <c r="D106" s="104"/>
      <c r="E106" s="104"/>
      <c r="F106" s="105"/>
      <c r="G106" s="102"/>
      <c r="H106" s="109"/>
      <c r="I106" s="110"/>
      <c r="J106" s="102"/>
      <c r="K106" s="102"/>
      <c r="L106" s="107"/>
      <c r="M106" s="108"/>
      <c r="N106" s="103"/>
      <c r="O106" s="102"/>
    </row>
    <row r="107" spans="1:15" x14ac:dyDescent="0.2">
      <c r="A107" s="114"/>
      <c r="B107" s="104"/>
      <c r="C107" s="116"/>
      <c r="D107" s="111"/>
      <c r="E107" s="104"/>
      <c r="F107" s="104"/>
      <c r="G107" s="104"/>
      <c r="H107" s="109"/>
      <c r="I107" s="113"/>
      <c r="J107" s="104"/>
      <c r="K107" s="104"/>
      <c r="L107" s="107"/>
      <c r="M107" s="104"/>
      <c r="N107" s="103"/>
      <c r="O107" s="104"/>
    </row>
    <row r="108" spans="1:15" ht="15.75" x14ac:dyDescent="0.2">
      <c r="A108" s="101"/>
      <c r="B108" s="102"/>
      <c r="C108" s="103"/>
      <c r="D108" s="104"/>
      <c r="E108" s="104"/>
      <c r="F108" s="105"/>
      <c r="G108" s="102"/>
      <c r="H108" s="109"/>
      <c r="I108" s="110"/>
      <c r="J108" s="102"/>
      <c r="K108" s="102"/>
      <c r="L108" s="107"/>
      <c r="M108" s="108"/>
      <c r="N108" s="103"/>
      <c r="O108" s="102"/>
    </row>
    <row r="109" spans="1:15" ht="15.75" x14ac:dyDescent="0.2">
      <c r="A109" s="101"/>
      <c r="B109" s="102"/>
      <c r="C109" s="103"/>
      <c r="D109" s="104"/>
      <c r="E109" s="104"/>
      <c r="F109" s="105"/>
      <c r="G109" s="102"/>
      <c r="H109" s="109"/>
      <c r="I109" s="110"/>
      <c r="J109" s="102"/>
      <c r="K109" s="102"/>
      <c r="L109" s="107"/>
      <c r="M109" s="108"/>
      <c r="N109" s="103"/>
      <c r="O109" s="104"/>
    </row>
    <row r="110" spans="1:15" ht="15.75" x14ac:dyDescent="0.2">
      <c r="A110" s="101"/>
      <c r="B110" s="102"/>
      <c r="C110" s="103"/>
      <c r="D110" s="104"/>
      <c r="E110" s="104"/>
      <c r="F110" s="105"/>
      <c r="G110" s="102"/>
      <c r="H110" s="109"/>
      <c r="I110" s="110"/>
      <c r="J110" s="102"/>
      <c r="K110" s="102"/>
      <c r="L110" s="107"/>
      <c r="M110" s="108"/>
      <c r="N110" s="103"/>
      <c r="O110" s="102"/>
    </row>
    <row r="111" spans="1:15" ht="15.75" x14ac:dyDescent="0.2">
      <c r="A111" s="101"/>
      <c r="B111" s="102"/>
      <c r="C111" s="103"/>
      <c r="D111" s="104"/>
      <c r="E111" s="104"/>
      <c r="F111" s="105"/>
      <c r="G111" s="102"/>
      <c r="H111" s="109"/>
      <c r="I111" s="110"/>
      <c r="J111" s="102"/>
      <c r="K111" s="102"/>
      <c r="L111" s="107"/>
      <c r="M111" s="108"/>
      <c r="N111" s="103"/>
      <c r="O111" s="104"/>
    </row>
    <row r="112" spans="1:15" ht="15.75" x14ac:dyDescent="0.2">
      <c r="A112" s="101"/>
      <c r="B112" s="102"/>
      <c r="C112" s="103"/>
      <c r="D112" s="104"/>
      <c r="E112" s="104"/>
      <c r="F112" s="105"/>
      <c r="G112" s="102"/>
      <c r="H112" s="102"/>
      <c r="I112" s="110"/>
      <c r="J112" s="102"/>
      <c r="K112" s="102"/>
      <c r="L112" s="107"/>
      <c r="M112" s="108"/>
      <c r="N112" s="103"/>
      <c r="O112" s="102"/>
    </row>
    <row r="113" spans="1:15" ht="15.75" x14ac:dyDescent="0.2">
      <c r="A113" s="101"/>
      <c r="B113" s="102"/>
      <c r="C113" s="103"/>
      <c r="D113" s="104"/>
      <c r="E113" s="104"/>
      <c r="F113" s="105"/>
      <c r="G113" s="102"/>
      <c r="H113" s="109"/>
      <c r="I113" s="110"/>
      <c r="J113" s="102"/>
      <c r="K113" s="102"/>
      <c r="L113" s="107"/>
      <c r="M113" s="108"/>
      <c r="N113" s="103"/>
      <c r="O113" s="104"/>
    </row>
    <row r="114" spans="1:15" ht="15.75" x14ac:dyDescent="0.2">
      <c r="A114" s="101"/>
      <c r="B114" s="102"/>
      <c r="C114" s="103"/>
      <c r="D114" s="104"/>
      <c r="E114" s="104"/>
      <c r="F114" s="105"/>
      <c r="G114" s="102"/>
      <c r="H114" s="109"/>
      <c r="I114" s="110"/>
      <c r="J114" s="102"/>
      <c r="K114" s="102"/>
      <c r="L114" s="107"/>
      <c r="M114" s="108"/>
      <c r="N114" s="103"/>
      <c r="O114" s="102"/>
    </row>
    <row r="115" spans="1:15" ht="15.75" x14ac:dyDescent="0.2">
      <c r="A115" s="101"/>
      <c r="B115" s="102"/>
      <c r="C115" s="103"/>
      <c r="D115" s="104"/>
      <c r="E115" s="104"/>
      <c r="F115" s="105"/>
      <c r="G115" s="102"/>
      <c r="H115" s="109"/>
      <c r="I115" s="110"/>
      <c r="J115" s="102"/>
      <c r="K115" s="102"/>
      <c r="L115" s="107"/>
      <c r="M115" s="108"/>
      <c r="N115" s="103"/>
      <c r="O115" s="104"/>
    </row>
    <row r="116" spans="1:15" ht="15.75" x14ac:dyDescent="0.2">
      <c r="A116" s="101"/>
      <c r="B116" s="102"/>
      <c r="C116" s="103"/>
      <c r="D116" s="104"/>
      <c r="E116" s="104"/>
      <c r="F116" s="105"/>
      <c r="G116" s="102"/>
      <c r="H116" s="109"/>
      <c r="I116" s="110"/>
      <c r="J116" s="102"/>
      <c r="K116" s="102"/>
      <c r="L116" s="107"/>
      <c r="M116" s="108"/>
      <c r="N116" s="103"/>
      <c r="O116" s="102"/>
    </row>
    <row r="117" spans="1:15" ht="15.75" x14ac:dyDescent="0.2">
      <c r="A117" s="101"/>
      <c r="B117" s="102"/>
      <c r="C117" s="103"/>
      <c r="D117" s="104"/>
      <c r="E117" s="104"/>
      <c r="F117" s="105"/>
      <c r="G117" s="102"/>
      <c r="H117" s="109"/>
      <c r="I117" s="110"/>
      <c r="J117" s="102"/>
      <c r="K117" s="102"/>
      <c r="L117" s="107"/>
      <c r="M117" s="108"/>
      <c r="N117" s="103"/>
      <c r="O117" s="104"/>
    </row>
    <row r="118" spans="1:15" ht="15.75" x14ac:dyDescent="0.2">
      <c r="A118" s="101"/>
      <c r="B118" s="102"/>
      <c r="C118" s="103"/>
      <c r="D118" s="104"/>
      <c r="E118" s="104"/>
      <c r="F118" s="105"/>
      <c r="G118" s="102"/>
      <c r="H118" s="109"/>
      <c r="I118" s="110"/>
      <c r="J118" s="102"/>
      <c r="K118" s="102"/>
      <c r="L118" s="107"/>
      <c r="M118" s="108"/>
      <c r="N118" s="103"/>
      <c r="O118" s="102"/>
    </row>
    <row r="119" spans="1:15" ht="15.75" x14ac:dyDescent="0.2">
      <c r="A119" s="101"/>
      <c r="B119" s="102"/>
      <c r="C119" s="103"/>
      <c r="D119" s="104"/>
      <c r="E119" s="104"/>
      <c r="F119" s="105"/>
      <c r="G119" s="102"/>
      <c r="H119" s="109"/>
      <c r="I119" s="110"/>
      <c r="J119" s="102"/>
      <c r="K119" s="102"/>
      <c r="L119" s="107"/>
      <c r="M119" s="108"/>
      <c r="N119" s="103"/>
      <c r="O119" s="104"/>
    </row>
    <row r="120" spans="1:15" ht="15.75" x14ac:dyDescent="0.2">
      <c r="A120" s="101"/>
      <c r="B120" s="102"/>
      <c r="C120" s="103"/>
      <c r="D120" s="104"/>
      <c r="E120" s="104"/>
      <c r="F120" s="105"/>
      <c r="G120" s="102"/>
      <c r="H120" s="109"/>
      <c r="I120" s="110"/>
      <c r="J120" s="102"/>
      <c r="K120" s="102"/>
      <c r="L120" s="107"/>
      <c r="M120" s="108"/>
      <c r="N120" s="103"/>
      <c r="O120" s="102"/>
    </row>
    <row r="121" spans="1:15" ht="15.75" x14ac:dyDescent="0.2">
      <c r="A121" s="101"/>
      <c r="B121" s="102"/>
      <c r="C121" s="103"/>
      <c r="D121" s="104"/>
      <c r="E121" s="104"/>
      <c r="F121" s="105"/>
      <c r="G121" s="102"/>
      <c r="H121" s="109"/>
      <c r="I121" s="110"/>
      <c r="J121" s="102"/>
      <c r="K121" s="102"/>
      <c r="L121" s="107"/>
      <c r="M121" s="108"/>
      <c r="N121" s="103"/>
      <c r="O121" s="104"/>
    </row>
    <row r="122" spans="1:15" ht="15.75" x14ac:dyDescent="0.2">
      <c r="A122" s="101"/>
      <c r="B122" s="102"/>
      <c r="C122" s="103"/>
      <c r="D122" s="104"/>
      <c r="E122" s="104"/>
      <c r="F122" s="105"/>
      <c r="G122" s="102"/>
      <c r="H122" s="109"/>
      <c r="I122" s="110"/>
      <c r="J122" s="102"/>
      <c r="K122" s="102"/>
      <c r="L122" s="107"/>
      <c r="M122" s="108"/>
      <c r="N122" s="103"/>
      <c r="O122" s="102"/>
    </row>
    <row r="123" spans="1:15" ht="15.75" x14ac:dyDescent="0.2">
      <c r="A123" s="101"/>
      <c r="B123" s="102"/>
      <c r="C123" s="103"/>
      <c r="D123" s="104"/>
      <c r="E123" s="104"/>
      <c r="F123" s="105"/>
      <c r="G123" s="102"/>
      <c r="H123" s="109"/>
      <c r="I123" s="110"/>
      <c r="J123" s="102"/>
      <c r="K123" s="102"/>
      <c r="L123" s="107"/>
      <c r="M123" s="108"/>
      <c r="N123" s="103"/>
      <c r="O123" s="104"/>
    </row>
    <row r="124" spans="1:15" ht="15.75" x14ac:dyDescent="0.2">
      <c r="A124" s="101"/>
      <c r="B124" s="102"/>
      <c r="C124" s="103"/>
      <c r="D124" s="104"/>
      <c r="E124" s="104"/>
      <c r="F124" s="105"/>
      <c r="G124" s="102"/>
      <c r="H124" s="109"/>
      <c r="I124" s="110"/>
      <c r="J124" s="102"/>
      <c r="K124" s="102"/>
      <c r="L124" s="107"/>
      <c r="M124" s="108"/>
      <c r="N124" s="103"/>
      <c r="O124" s="102"/>
    </row>
    <row r="125" spans="1:15" ht="15.75" x14ac:dyDescent="0.2">
      <c r="A125" s="101"/>
      <c r="B125" s="102"/>
      <c r="C125" s="103"/>
      <c r="D125" s="104"/>
      <c r="E125" s="104"/>
      <c r="F125" s="105"/>
      <c r="G125" s="102"/>
      <c r="H125" s="109"/>
      <c r="I125" s="110"/>
      <c r="J125" s="102"/>
      <c r="K125" s="102"/>
      <c r="L125" s="107"/>
      <c r="M125" s="108"/>
      <c r="N125" s="103"/>
      <c r="O125" s="104"/>
    </row>
    <row r="126" spans="1:15" ht="15.75" x14ac:dyDescent="0.2">
      <c r="A126" s="101"/>
      <c r="B126" s="102"/>
      <c r="C126" s="103"/>
      <c r="D126" s="104"/>
      <c r="E126" s="104"/>
      <c r="F126" s="105"/>
      <c r="G126" s="102"/>
      <c r="H126" s="109"/>
      <c r="I126" s="110"/>
      <c r="J126" s="102"/>
      <c r="K126" s="102"/>
      <c r="L126" s="107"/>
      <c r="M126" s="108"/>
      <c r="N126" s="103"/>
      <c r="O126" s="102"/>
    </row>
    <row r="127" spans="1:15" ht="15.75" x14ac:dyDescent="0.2">
      <c r="A127" s="101"/>
      <c r="B127" s="102"/>
      <c r="C127" s="103"/>
      <c r="D127" s="104"/>
      <c r="E127" s="104"/>
      <c r="F127" s="105"/>
      <c r="G127" s="102"/>
      <c r="H127" s="102"/>
      <c r="I127" s="110"/>
      <c r="J127" s="102"/>
      <c r="K127" s="102"/>
      <c r="L127" s="107"/>
      <c r="M127" s="108"/>
      <c r="N127" s="103"/>
      <c r="O127" s="104"/>
    </row>
    <row r="128" spans="1:15" ht="15.75" x14ac:dyDescent="0.2">
      <c r="A128" s="101"/>
      <c r="B128" s="102"/>
      <c r="C128" s="103"/>
      <c r="D128" s="104"/>
      <c r="E128" s="104"/>
      <c r="F128" s="105"/>
      <c r="G128" s="102"/>
      <c r="H128" s="102"/>
      <c r="I128" s="110"/>
      <c r="J128" s="102"/>
      <c r="K128" s="102"/>
      <c r="L128" s="107"/>
      <c r="M128" s="108"/>
      <c r="N128" s="103"/>
      <c r="O128" s="102"/>
    </row>
    <row r="129" spans="1:15" ht="15.75" x14ac:dyDescent="0.2">
      <c r="A129" s="101"/>
      <c r="B129" s="102"/>
      <c r="C129" s="103"/>
      <c r="D129" s="104"/>
      <c r="E129" s="104"/>
      <c r="F129" s="105"/>
      <c r="G129" s="102"/>
      <c r="H129" s="109"/>
      <c r="I129" s="110"/>
      <c r="J129" s="102"/>
      <c r="K129" s="102"/>
      <c r="L129" s="107"/>
      <c r="M129" s="108"/>
      <c r="N129" s="103"/>
      <c r="O129" s="104"/>
    </row>
    <row r="130" spans="1:15" ht="15.75" x14ac:dyDescent="0.2">
      <c r="A130" s="101"/>
      <c r="B130" s="102"/>
      <c r="C130" s="103"/>
      <c r="D130" s="104"/>
      <c r="E130" s="104"/>
      <c r="F130" s="105"/>
      <c r="G130" s="102"/>
      <c r="H130" s="109"/>
      <c r="I130" s="110"/>
      <c r="J130" s="102"/>
      <c r="K130" s="102"/>
      <c r="L130" s="107"/>
      <c r="M130" s="108"/>
      <c r="N130" s="103"/>
      <c r="O130" s="102"/>
    </row>
    <row r="131" spans="1:15" ht="15.75" x14ac:dyDescent="0.2">
      <c r="A131" s="101"/>
      <c r="B131" s="102"/>
      <c r="C131" s="103"/>
      <c r="D131" s="104"/>
      <c r="E131" s="104"/>
      <c r="F131" s="105"/>
      <c r="G131" s="102"/>
      <c r="H131" s="109"/>
      <c r="I131" s="110"/>
      <c r="J131" s="102"/>
      <c r="K131" s="102"/>
      <c r="L131" s="107"/>
      <c r="M131" s="108"/>
      <c r="N131" s="103"/>
      <c r="O131" s="104"/>
    </row>
    <row r="132" spans="1:15" ht="15.75" x14ac:dyDescent="0.2">
      <c r="A132" s="101"/>
      <c r="B132" s="102"/>
      <c r="C132" s="103"/>
      <c r="D132" s="104"/>
      <c r="E132" s="104"/>
      <c r="F132" s="105"/>
      <c r="G132" s="102"/>
      <c r="H132" s="109"/>
      <c r="I132" s="110"/>
      <c r="J132" s="102"/>
      <c r="K132" s="102"/>
      <c r="L132" s="107"/>
      <c r="M132" s="108"/>
      <c r="N132" s="103"/>
      <c r="O132" s="102"/>
    </row>
    <row r="133" spans="1:15" ht="15.75" x14ac:dyDescent="0.2">
      <c r="A133" s="101"/>
      <c r="B133" s="102"/>
      <c r="C133" s="103"/>
      <c r="D133" s="104"/>
      <c r="E133" s="104"/>
      <c r="F133" s="105"/>
      <c r="G133" s="102"/>
      <c r="H133" s="109"/>
      <c r="I133" s="110"/>
      <c r="J133" s="102"/>
      <c r="K133" s="102"/>
      <c r="L133" s="107"/>
      <c r="M133" s="108"/>
      <c r="N133" s="103"/>
      <c r="O133" s="104"/>
    </row>
    <row r="134" spans="1:15" ht="15.75" x14ac:dyDescent="0.2">
      <c r="A134" s="101"/>
      <c r="B134" s="102"/>
      <c r="C134" s="103"/>
      <c r="D134" s="104"/>
      <c r="E134" s="104"/>
      <c r="F134" s="105"/>
      <c r="G134" s="102"/>
      <c r="H134" s="102"/>
      <c r="I134" s="110"/>
      <c r="J134" s="102"/>
      <c r="K134" s="102"/>
      <c r="L134" s="107"/>
      <c r="M134" s="108"/>
      <c r="N134" s="103"/>
      <c r="O134" s="102"/>
    </row>
    <row r="135" spans="1:15" ht="15.75" x14ac:dyDescent="0.2">
      <c r="A135" s="101"/>
      <c r="B135" s="102"/>
      <c r="C135" s="103"/>
      <c r="D135" s="104"/>
      <c r="E135" s="104"/>
      <c r="F135" s="105"/>
      <c r="G135" s="102"/>
      <c r="H135" s="109"/>
      <c r="I135" s="110"/>
      <c r="J135" s="102"/>
      <c r="K135" s="102"/>
      <c r="L135" s="107"/>
      <c r="M135" s="108"/>
      <c r="N135" s="103"/>
      <c r="O135" s="104"/>
    </row>
    <row r="136" spans="1:15" ht="15.75" x14ac:dyDescent="0.2">
      <c r="A136" s="101"/>
      <c r="B136" s="102"/>
      <c r="C136" s="103"/>
      <c r="D136" s="104"/>
      <c r="E136" s="104"/>
      <c r="F136" s="105"/>
      <c r="G136" s="102"/>
      <c r="H136" s="109"/>
      <c r="I136" s="110"/>
      <c r="J136" s="102"/>
      <c r="K136" s="102"/>
      <c r="L136" s="107"/>
      <c r="M136" s="108"/>
      <c r="N136" s="103"/>
      <c r="O136" s="102"/>
    </row>
    <row r="137" spans="1:15" ht="15.75" x14ac:dyDescent="0.2">
      <c r="A137" s="101"/>
      <c r="B137" s="102"/>
      <c r="C137" s="103"/>
      <c r="D137" s="104"/>
      <c r="E137" s="104"/>
      <c r="F137" s="105"/>
      <c r="G137" s="102"/>
      <c r="H137" s="109"/>
      <c r="I137" s="110"/>
      <c r="J137" s="102"/>
      <c r="K137" s="102"/>
      <c r="L137" s="107"/>
      <c r="M137" s="108"/>
      <c r="N137" s="103"/>
      <c r="O137" s="104"/>
    </row>
    <row r="138" spans="1:15" ht="15.75" x14ac:dyDescent="0.2">
      <c r="A138" s="101"/>
      <c r="B138" s="102"/>
      <c r="C138" s="103"/>
      <c r="D138" s="104"/>
      <c r="E138" s="104"/>
      <c r="F138" s="105"/>
      <c r="G138" s="102"/>
      <c r="H138" s="109"/>
      <c r="I138" s="110"/>
      <c r="J138" s="102"/>
      <c r="K138" s="102"/>
      <c r="L138" s="107"/>
      <c r="M138" s="108"/>
      <c r="N138" s="103"/>
      <c r="O138" s="102"/>
    </row>
    <row r="139" spans="1:15" ht="15.75" x14ac:dyDescent="0.2">
      <c r="A139" s="101"/>
      <c r="B139" s="102"/>
      <c r="C139" s="103"/>
      <c r="D139" s="104"/>
      <c r="E139" s="104"/>
      <c r="F139" s="105"/>
      <c r="G139" s="102"/>
      <c r="H139" s="109"/>
      <c r="I139" s="110"/>
      <c r="J139" s="102"/>
      <c r="K139" s="102"/>
      <c r="L139" s="107"/>
      <c r="M139" s="108"/>
      <c r="N139" s="103"/>
      <c r="O139" s="104"/>
    </row>
    <row r="140" spans="1:15" ht="15.75" x14ac:dyDescent="0.2">
      <c r="A140" s="101"/>
      <c r="B140" s="102"/>
      <c r="C140" s="103"/>
      <c r="D140" s="104"/>
      <c r="E140" s="104"/>
      <c r="F140" s="105"/>
      <c r="G140" s="102"/>
      <c r="H140" s="109"/>
      <c r="I140" s="110"/>
      <c r="J140" s="102"/>
      <c r="K140" s="102"/>
      <c r="L140" s="107"/>
      <c r="M140" s="108"/>
      <c r="N140" s="103"/>
      <c r="O140" s="102"/>
    </row>
    <row r="141" spans="1:15" ht="15.75" x14ac:dyDescent="0.2">
      <c r="A141" s="101"/>
      <c r="B141" s="102"/>
      <c r="C141" s="103"/>
      <c r="D141" s="104"/>
      <c r="E141" s="104"/>
      <c r="F141" s="105"/>
      <c r="G141" s="102"/>
      <c r="H141" s="109"/>
      <c r="I141" s="110"/>
      <c r="J141" s="102"/>
      <c r="K141" s="102"/>
      <c r="L141" s="107"/>
      <c r="M141" s="108"/>
      <c r="N141" s="103"/>
      <c r="O141" s="104"/>
    </row>
    <row r="142" spans="1:15" ht="15.75" x14ac:dyDescent="0.2">
      <c r="A142" s="101"/>
      <c r="B142" s="102"/>
      <c r="C142" s="103"/>
      <c r="D142" s="104"/>
      <c r="E142" s="104"/>
      <c r="F142" s="105"/>
      <c r="G142" s="102"/>
      <c r="H142" s="102"/>
      <c r="I142" s="110"/>
      <c r="J142" s="102"/>
      <c r="K142" s="102"/>
      <c r="L142" s="107"/>
      <c r="M142" s="108"/>
      <c r="N142" s="103"/>
      <c r="O142" s="102"/>
    </row>
    <row r="143" spans="1:15" ht="15.75" x14ac:dyDescent="0.2">
      <c r="A143" s="101"/>
      <c r="B143" s="102"/>
      <c r="C143" s="103"/>
      <c r="D143" s="104"/>
      <c r="E143" s="104"/>
      <c r="F143" s="105"/>
      <c r="G143" s="102"/>
      <c r="H143" s="109"/>
      <c r="I143" s="110"/>
      <c r="J143" s="102"/>
      <c r="K143" s="102"/>
      <c r="L143" s="107"/>
      <c r="M143" s="108"/>
      <c r="N143" s="103"/>
      <c r="O143" s="104"/>
    </row>
    <row r="144" spans="1:15" ht="15.75" x14ac:dyDescent="0.2">
      <c r="A144" s="101"/>
      <c r="B144" s="102"/>
      <c r="C144" s="103"/>
      <c r="D144" s="104"/>
      <c r="E144" s="104"/>
      <c r="F144" s="105"/>
      <c r="G144" s="102"/>
      <c r="H144" s="102"/>
      <c r="I144" s="110"/>
      <c r="J144" s="102"/>
      <c r="K144" s="102"/>
      <c r="L144" s="107"/>
      <c r="M144" s="108"/>
      <c r="N144" s="103"/>
      <c r="O144" s="102"/>
    </row>
    <row r="145" spans="1:15" ht="15.75" x14ac:dyDescent="0.2">
      <c r="A145" s="101"/>
      <c r="B145" s="102"/>
      <c r="C145" s="103"/>
      <c r="D145" s="104"/>
      <c r="E145" s="104"/>
      <c r="F145" s="105"/>
      <c r="G145" s="102"/>
      <c r="H145" s="109"/>
      <c r="I145" s="110"/>
      <c r="J145" s="102"/>
      <c r="K145" s="102"/>
      <c r="L145" s="107"/>
      <c r="M145" s="108"/>
      <c r="N145" s="103"/>
      <c r="O145" s="104"/>
    </row>
    <row r="146" spans="1:15" ht="15.75" x14ac:dyDescent="0.2">
      <c r="A146" s="101"/>
      <c r="B146" s="102"/>
      <c r="C146" s="103"/>
      <c r="D146" s="104"/>
      <c r="E146" s="104"/>
      <c r="F146" s="105"/>
      <c r="G146" s="102"/>
      <c r="H146" s="109"/>
      <c r="I146" s="110"/>
      <c r="J146" s="102"/>
      <c r="K146" s="102"/>
      <c r="L146" s="107"/>
      <c r="M146" s="108"/>
      <c r="N146" s="103"/>
      <c r="O146" s="102"/>
    </row>
    <row r="147" spans="1:15" ht="15.75" x14ac:dyDescent="0.2">
      <c r="A147" s="101"/>
      <c r="B147" s="102"/>
      <c r="C147" s="103"/>
      <c r="D147" s="104"/>
      <c r="E147" s="104"/>
      <c r="F147" s="105"/>
      <c r="G147" s="102"/>
      <c r="H147" s="102"/>
      <c r="I147" s="110"/>
      <c r="J147" s="102"/>
      <c r="K147" s="102"/>
      <c r="L147" s="107"/>
      <c r="M147" s="108"/>
      <c r="N147" s="103"/>
      <c r="O147" s="104"/>
    </row>
    <row r="148" spans="1:15" ht="15.75" x14ac:dyDescent="0.2">
      <c r="A148" s="101"/>
      <c r="B148" s="102"/>
      <c r="C148" s="103"/>
      <c r="D148" s="104"/>
      <c r="E148" s="104"/>
      <c r="F148" s="105"/>
      <c r="G148" s="102"/>
      <c r="H148" s="109"/>
      <c r="I148" s="110"/>
      <c r="J148" s="102"/>
      <c r="K148" s="102"/>
      <c r="L148" s="107"/>
      <c r="M148" s="108"/>
      <c r="N148" s="103"/>
      <c r="O148" s="102"/>
    </row>
    <row r="149" spans="1:15" ht="15.75" x14ac:dyDescent="0.2">
      <c r="A149" s="101"/>
      <c r="B149" s="102"/>
      <c r="C149" s="103"/>
      <c r="D149" s="104"/>
      <c r="E149" s="104"/>
      <c r="F149" s="105"/>
      <c r="G149" s="102"/>
      <c r="H149" s="109"/>
      <c r="I149" s="110"/>
      <c r="J149" s="102"/>
      <c r="K149" s="102"/>
      <c r="L149" s="107"/>
      <c r="M149" s="108"/>
      <c r="N149" s="103"/>
      <c r="O149" s="104"/>
    </row>
    <row r="150" spans="1:15" ht="15.75" x14ac:dyDescent="0.2">
      <c r="A150" s="101"/>
      <c r="B150" s="102"/>
      <c r="C150" s="103"/>
      <c r="D150" s="104"/>
      <c r="E150" s="104"/>
      <c r="F150" s="105"/>
      <c r="G150" s="102"/>
      <c r="H150" s="109"/>
      <c r="I150" s="110"/>
      <c r="J150" s="102"/>
      <c r="K150" s="102"/>
      <c r="L150" s="107"/>
      <c r="M150" s="108"/>
      <c r="N150" s="103"/>
      <c r="O150" s="102"/>
    </row>
    <row r="151" spans="1:15" ht="15.75" x14ac:dyDescent="0.2">
      <c r="A151" s="101"/>
      <c r="B151" s="102"/>
      <c r="C151" s="103"/>
      <c r="D151" s="104"/>
      <c r="E151" s="104"/>
      <c r="F151" s="105"/>
      <c r="G151" s="102"/>
      <c r="H151" s="109"/>
      <c r="I151" s="110"/>
      <c r="J151" s="102"/>
      <c r="K151" s="102"/>
      <c r="L151" s="107"/>
      <c r="M151" s="108"/>
      <c r="N151" s="103"/>
      <c r="O151" s="104"/>
    </row>
    <row r="152" spans="1:15" ht="15.75" x14ac:dyDescent="0.2">
      <c r="A152" s="101"/>
      <c r="B152" s="102"/>
      <c r="C152" s="103"/>
      <c r="D152" s="104"/>
      <c r="E152" s="104"/>
      <c r="F152" s="105"/>
      <c r="G152" s="102"/>
      <c r="H152" s="109"/>
      <c r="I152" s="110"/>
      <c r="J152" s="102"/>
      <c r="K152" s="102"/>
      <c r="L152" s="107"/>
      <c r="M152" s="108"/>
      <c r="N152" s="103"/>
      <c r="O152" s="102"/>
    </row>
    <row r="153" spans="1:15" ht="15.75" x14ac:dyDescent="0.2">
      <c r="A153" s="101"/>
      <c r="B153" s="102"/>
      <c r="C153" s="103"/>
      <c r="D153" s="104"/>
      <c r="E153" s="104"/>
      <c r="F153" s="105"/>
      <c r="G153" s="102"/>
      <c r="H153" s="109"/>
      <c r="I153" s="110"/>
      <c r="J153" s="102"/>
      <c r="K153" s="102"/>
      <c r="L153" s="107"/>
      <c r="M153" s="108"/>
      <c r="N153" s="103"/>
      <c r="O153" s="104"/>
    </row>
    <row r="154" spans="1:15" ht="15.75" x14ac:dyDescent="0.2">
      <c r="A154" s="101"/>
      <c r="B154" s="102"/>
      <c r="C154" s="103"/>
      <c r="D154" s="104"/>
      <c r="E154" s="104"/>
      <c r="F154" s="105"/>
      <c r="G154" s="102"/>
      <c r="H154" s="109"/>
      <c r="I154" s="110"/>
      <c r="J154" s="102"/>
      <c r="K154" s="102"/>
      <c r="L154" s="107"/>
      <c r="M154" s="108"/>
      <c r="N154" s="103"/>
      <c r="O154" s="102"/>
    </row>
    <row r="155" spans="1:15" ht="15.75" x14ac:dyDescent="0.2">
      <c r="A155" s="101"/>
      <c r="B155" s="102"/>
      <c r="C155" s="103"/>
      <c r="D155" s="104"/>
      <c r="E155" s="104"/>
      <c r="F155" s="105"/>
      <c r="G155" s="102"/>
      <c r="H155" s="109"/>
      <c r="I155" s="110"/>
      <c r="J155" s="102"/>
      <c r="K155" s="102"/>
      <c r="L155" s="107"/>
      <c r="M155" s="108"/>
      <c r="N155" s="103"/>
      <c r="O155" s="104"/>
    </row>
    <row r="156" spans="1:15" ht="15.75" x14ac:dyDescent="0.2">
      <c r="A156" s="101"/>
      <c r="B156" s="102"/>
      <c r="C156" s="103"/>
      <c r="D156" s="104"/>
      <c r="E156" s="104"/>
      <c r="F156" s="105"/>
      <c r="G156" s="102"/>
      <c r="H156" s="109"/>
      <c r="I156" s="110"/>
      <c r="J156" s="102"/>
      <c r="K156" s="102"/>
      <c r="L156" s="107"/>
      <c r="M156" s="108"/>
      <c r="N156" s="103"/>
      <c r="O156" s="102"/>
    </row>
    <row r="157" spans="1:15" ht="15.75" x14ac:dyDescent="0.2">
      <c r="A157" s="101"/>
      <c r="B157" s="102"/>
      <c r="C157" s="103"/>
      <c r="D157" s="104"/>
      <c r="E157" s="104"/>
      <c r="F157" s="105"/>
      <c r="G157" s="102"/>
      <c r="H157" s="109"/>
      <c r="I157" s="110"/>
      <c r="J157" s="102"/>
      <c r="K157" s="102"/>
      <c r="L157" s="107"/>
      <c r="M157" s="108"/>
      <c r="N157" s="103"/>
      <c r="O157" s="104"/>
    </row>
    <row r="158" spans="1:15" ht="15.75" x14ac:dyDescent="0.2">
      <c r="A158" s="101"/>
      <c r="B158" s="102"/>
      <c r="C158" s="103"/>
      <c r="D158" s="104"/>
      <c r="E158" s="104"/>
      <c r="F158" s="105"/>
      <c r="G158" s="102"/>
      <c r="H158" s="102"/>
      <c r="I158" s="110"/>
      <c r="J158" s="102"/>
      <c r="K158" s="102"/>
      <c r="L158" s="107"/>
      <c r="M158" s="108"/>
      <c r="N158" s="103"/>
      <c r="O158" s="102"/>
    </row>
    <row r="159" spans="1:15" ht="15.75" x14ac:dyDescent="0.2">
      <c r="A159" s="101"/>
      <c r="B159" s="102"/>
      <c r="C159" s="103"/>
      <c r="D159" s="104"/>
      <c r="E159" s="104"/>
      <c r="F159" s="105"/>
      <c r="G159" s="102"/>
      <c r="H159" s="102"/>
      <c r="I159" s="110"/>
      <c r="J159" s="102"/>
      <c r="K159" s="102"/>
      <c r="L159" s="107"/>
      <c r="M159" s="108"/>
      <c r="N159" s="103"/>
      <c r="O159" s="104"/>
    </row>
    <row r="171" spans="1:15" ht="15.75" x14ac:dyDescent="0.2">
      <c r="A171" s="101"/>
      <c r="B171" s="102"/>
      <c r="C171" s="103"/>
      <c r="D171" s="104"/>
      <c r="E171" s="104"/>
      <c r="F171" s="105"/>
      <c r="G171" s="102"/>
      <c r="H171" s="102"/>
      <c r="I171" s="110"/>
      <c r="J171" s="102"/>
      <c r="K171" s="102"/>
      <c r="L171" s="107"/>
      <c r="M171" s="108"/>
      <c r="N171" s="103"/>
      <c r="O171" s="104"/>
    </row>
  </sheetData>
  <customSheetViews>
    <customSheetView guid="{D735A0E3-67D4-4A47-94B7-B543B7FA080E}" state="hidden" topLeftCell="A152">
      <selection activeCell="F159" sqref="F159"/>
      <pageMargins left="0.7" right="0.7" top="0.75" bottom="0.75" header="0.3" footer="0.3"/>
    </customSheetView>
    <customSheetView guid="{7FDDDD5D-ED8E-47A5-AFBE-0056D605C291}">
      <selection activeCell="C2" sqref="C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:F44"/>
    </sheetView>
  </sheetViews>
  <sheetFormatPr defaultRowHeight="12.75" x14ac:dyDescent="0.2"/>
  <sheetData/>
  <customSheetViews>
    <customSheetView guid="{D735A0E3-67D4-4A47-94B7-B543B7FA080E}" state="hidden">
      <selection activeCell="C30" sqref="C30:F4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157" count="154">
    <row newVal="1" oldVal="59"/>
    <row newVal="2" oldVal="73"/>
    <row newVal="4" oldVal="99"/>
    <row newVal="5" oldVal="133"/>
    <row newVal="6" oldVal="51"/>
    <row newVal="7" oldVal="62"/>
    <row newVal="8" oldVal="30"/>
    <row newVal="9" oldVal="2"/>
    <row newVal="10" oldVal="54"/>
    <row newVal="11" oldVal="130"/>
    <row newVal="12" oldVal="55"/>
    <row newVal="13" oldVal="56"/>
    <row newVal="14" oldVal="57"/>
    <row newVal="15" oldVal="131"/>
    <row newVal="16" oldVal="132"/>
    <row newVal="17" oldVal="124"/>
    <row newVal="18" oldVal="109"/>
    <row newVal="19" oldVal="85"/>
    <row newVal="20" oldVal="126"/>
    <row newVal="21" oldVal="36"/>
    <row newVal="22" oldVal="69"/>
    <row newVal="23" oldVal="102"/>
    <row newVal="24" oldVal="101"/>
    <row newVal="25" oldVal="127"/>
    <row newVal="26" oldVal="119"/>
    <row newVal="27" oldVal="103"/>
    <row newVal="28" oldVal="24"/>
    <row newVal="29" oldVal="25"/>
    <row newVal="30" oldVal="26"/>
    <row newVal="31" oldVal="27"/>
    <row newVal="32" oldVal="64"/>
    <row newVal="33" oldVal="65"/>
    <row newVal="34" oldVal="66"/>
    <row newVal="35" oldVal="48"/>
    <row newVal="36" oldVal="137"/>
    <row newVal="37" oldVal="138"/>
    <row newVal="38" oldVal="139"/>
    <row newVal="39" oldVal="140"/>
    <row newVal="40" oldVal="12"/>
    <row newVal="41" oldVal="31"/>
    <row newVal="42" oldVal="128"/>
    <row newVal="43" oldVal="16"/>
    <row newVal="44" oldVal="17"/>
    <row newVal="45" oldVal="86"/>
    <row newVal="46" oldVal="87"/>
    <row newVal="47" oldVal="60"/>
    <row newVal="48" oldVal="88"/>
    <row newVal="49" oldVal="134"/>
    <row newVal="50" oldVal="70"/>
    <row newVal="51" oldVal="141"/>
    <row newVal="52" oldVal="58"/>
    <row newVal="53" oldVal="122"/>
    <row newVal="54" oldVal="89"/>
    <row newVal="55" oldVal="75"/>
    <row newVal="56" oldVal="142"/>
    <row newVal="57" oldVal="1"/>
    <row newVal="58" oldVal="143"/>
    <row newVal="59" oldVal="28"/>
    <row newVal="60" oldVal="114"/>
    <row newVal="61" oldVal="144"/>
    <row newVal="62" oldVal="72"/>
    <row newVal="63" oldVal="105"/>
    <row newVal="64" oldVal="110"/>
    <row newVal="65" oldVal="49"/>
    <row newVal="66" oldVal="120"/>
    <row newVal="67" oldVal="90"/>
    <row newVal="68" oldVal="91"/>
    <row newVal="69" oldVal="76"/>
    <row newVal="70" oldVal="145"/>
    <row newVal="71" oldVal="29"/>
    <row newVal="72" oldVal="146"/>
    <row newVal="73" oldVal="147"/>
    <row newVal="74" oldVal="32"/>
    <row newVal="75" oldVal="33"/>
    <row newVal="76" oldVal="148"/>
    <row newVal="77" oldVal="40"/>
    <row newVal="78" oldVal="113"/>
    <row newVal="79" oldVal="77"/>
    <row newVal="80" oldVal="107"/>
    <row newVal="81" oldVal="92"/>
    <row newVal="82" oldVal="135"/>
    <row newVal="83" oldVal="78"/>
    <row newVal="84" oldVal="93"/>
    <row newVal="85" oldVal="18"/>
    <row newVal="86" oldVal="136"/>
    <row newVal="87" oldVal="19"/>
    <row newVal="88" oldVal="79"/>
    <row newVal="89" oldVal="80"/>
    <row newVal="90" oldVal="123"/>
    <row newVal="91" oldVal="115"/>
    <row newVal="92" oldVal="94"/>
    <row newVal="93" oldVal="43"/>
    <row newVal="94" oldVal="108"/>
    <row newVal="95" oldVal="67"/>
    <row newVal="96" oldVal="129"/>
    <row newVal="97" oldVal="44"/>
    <row newVal="98" oldVal="45"/>
    <row newVal="99" oldVal="149"/>
    <row newVal="100" oldVal="104"/>
    <row newVal="101" oldVal="20"/>
    <row newVal="102" oldVal="34"/>
    <row newVal="103" oldVal="84"/>
    <row newVal="104" oldVal="95"/>
    <row newVal="105" oldVal="121"/>
    <row newVal="106" oldVal="74"/>
    <row newVal="107" oldVal="4"/>
    <row newVal="108" oldVal="5"/>
    <row newVal="109" oldVal="6"/>
    <row newVal="110" oldVal="7"/>
    <row newVal="111" oldVal="150"/>
    <row newVal="112" oldVal="21"/>
    <row newVal="113" oldVal="116"/>
    <row newVal="114" oldVal="117"/>
    <row newVal="115" oldVal="68"/>
    <row newVal="116" oldVal="8"/>
    <row newVal="117" oldVal="9"/>
    <row newVal="119" oldVal="50"/>
    <row newVal="120" oldVal="38"/>
    <row newVal="121" oldVal="125"/>
    <row newVal="122" oldVal="15"/>
    <row newVal="123" oldVal="10"/>
    <row newVal="124" oldVal="11"/>
    <row newVal="125" oldVal="81"/>
    <row newVal="126" oldVal="151"/>
    <row newVal="127" oldVal="152"/>
    <row newVal="128" oldVal="22"/>
    <row newVal="129" oldVal="35"/>
    <row newVal="130" oldVal="13"/>
    <row newVal="131" oldVal="23"/>
    <row newVal="132" oldVal="41"/>
    <row newVal="133" oldVal="153"/>
    <row newVal="134" oldVal="52"/>
    <row newVal="135" oldVal="106"/>
    <row newVal="136" oldVal="39"/>
    <row newVal="137" oldVal="46"/>
    <row newVal="138" oldVal="53"/>
    <row newVal="139" oldVal="42"/>
    <row newVal="140" oldVal="37"/>
    <row newVal="141" oldVal="154"/>
    <row newVal="142" oldVal="47"/>
    <row newVal="143" oldVal="155"/>
    <row newVal="144" oldVal="63"/>
    <row newVal="145" oldVal="111"/>
    <row newVal="146" oldVal="156"/>
    <row newVal="147" oldVal="112"/>
    <row newVal="148" oldVal="61"/>
    <row newVal="149" oldVal="82"/>
    <row newVal="150" oldVal="83"/>
    <row newVal="151" oldVal="96"/>
    <row newVal="152" oldVal="14"/>
    <row newVal="153" oldVal="97"/>
    <row newVal="154" oldVal="98"/>
    <row newVal="155" oldVal="100"/>
    <row newVal="156" oldVal="71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Ноябрь 2013г</vt:lpstr>
      <vt:lpstr>август 2016г</vt:lpstr>
      <vt:lpstr>по 6-10</vt:lpstr>
      <vt:lpstr>по 0,4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Гасан Муртазалиевич Магомедов</cp:lastModifiedBy>
  <dcterms:created xsi:type="dcterms:W3CDTF">2013-09-25T14:18:06Z</dcterms:created>
  <dcterms:modified xsi:type="dcterms:W3CDTF">2016-09-02T12:38:46Z</dcterms:modified>
</cp:coreProperties>
</file>