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40" yWindow="330" windowWidth="14460" windowHeight="12465" tabRatio="779" activeTab="0"/>
  </bookViews>
  <sheets>
    <sheet name="август 2017 без нагрузочных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<sst xmlns="http://schemas.openxmlformats.org/spreadsheetml/2006/main" count="64" uniqueCount="57">
  <si>
    <t>№</t>
  </si>
  <si>
    <t>Показатель</t>
  </si>
  <si>
    <t>Факт (тыс.кВт.ч)</t>
  </si>
  <si>
    <t>Всего</t>
  </si>
  <si>
    <t>СН1</t>
  </si>
  <si>
    <t>СН11</t>
  </si>
  <si>
    <t>НН</t>
  </si>
  <si>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</si>
  <si>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</si>
  <si>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</si>
  <si>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</si>
  <si>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</si>
  <si>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</si>
  <si>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</si>
  <si>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</si>
  <si>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</si>
  <si>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</si>
  <si>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</si>
  <si>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</si>
  <si>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</si>
  <si>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</si>
  <si>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</si>
  <si>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</si>
  <si>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</si>
  <si>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из сетей ФСК</t>
  </si>
  <si>
    <t>из сетей МСК</t>
  </si>
  <si>
    <t>в сети ФСК</t>
  </si>
  <si>
    <t>в сети МСК</t>
  </si>
  <si>
    <t>от смежных сетевых компаний</t>
  </si>
  <si>
    <t>от ФСК</t>
  </si>
  <si>
    <t>от МСК</t>
  </si>
  <si>
    <t>из сетей смежных сетевых компаний (РСК, АО-энерго и т.п.)</t>
  </si>
  <si>
    <t>в сети смежных сетевых компаний (РСК, АО-энерго и т.п.)</t>
  </si>
  <si>
    <t>Прием в сеть РСК, в т.ч.</t>
  </si>
  <si>
    <t>Отдача из сетей РСК, в т.ч.</t>
  </si>
  <si>
    <t>Отпуск в сеть РСК (1.- 2.), в т.ч.</t>
  </si>
  <si>
    <t>1.3.1.</t>
  </si>
  <si>
    <t>1.3.2.</t>
  </si>
  <si>
    <t>2.3.1.</t>
  </si>
  <si>
    <t>2.3.2.</t>
  </si>
  <si>
    <t>3.3.1.</t>
  </si>
  <si>
    <t>3.3.2.</t>
  </si>
  <si>
    <t>1.4.1.</t>
  </si>
  <si>
    <t>в том числе с генераторного напряжения (по дог.аренды ОРУ)</t>
  </si>
  <si>
    <t>от сетей Генерирующих компаний (ОГК, АЭС, ТГК, собст.ген.РСК и т.п.)</t>
  </si>
  <si>
    <t>в сети Генерирующих компаний (ОГК, АЭС, ТГК, собст.ген.РСК и т.п.)</t>
  </si>
  <si>
    <t>Перетоки по границе балансовой принадлежности</t>
  </si>
  <si>
    <t>от Генерирующих компаний (ОГК, АЭС, ТГК, собст.ген.РСК и т.п.)</t>
  </si>
  <si>
    <t>от блок-станций</t>
  </si>
  <si>
    <t>в том числеНурэнерго</t>
  </si>
  <si>
    <t>в том числе Калмэнерго</t>
  </si>
  <si>
    <t>в том числе Ставроп.энерго</t>
  </si>
  <si>
    <t>1.3.3.</t>
  </si>
  <si>
    <t>2.3.3</t>
  </si>
  <si>
    <t>3.3.3.</t>
  </si>
  <si>
    <t>Отпуск электрической энергии в сеть и отпуск электрической энергии из сети АО "Дагестанская сетевая компания"</t>
  </si>
  <si>
    <t>за август  2017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</si>
</sst>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"/>
    <numFmt numFmtId="167" formatCode="#,##0.00000"/>
    <numFmt numFmtId="168" formatCode="#,##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Bookman Old Style"/>
      <family val="1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sz val="10"/>
      <name val="Helv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double"/>
      <bottom style="mediumDashed"/>
    </border>
    <border>
      <left style="medium"/>
      <right style="medium"/>
      <top style="mediumDashed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mediumDashed"/>
    </border>
    <border>
      <left style="medium"/>
      <right style="medium"/>
      <top/>
      <bottom style="dashed"/>
    </border>
    <border>
      <left style="thin"/>
      <right style="thin"/>
      <top style="medium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medium"/>
      <right style="medium"/>
      <top style="dashed"/>
      <bottom/>
    </border>
    <border>
      <left style="thin"/>
      <right style="thin"/>
      <top style="medium"/>
      <bottom style="mediumDashed"/>
    </border>
    <border>
      <left/>
      <right style="thin"/>
      <top style="mediumDashed"/>
      <bottom style="dashed"/>
    </border>
    <border>
      <left style="thin"/>
      <right/>
      <top style="medium"/>
      <bottom style="mediumDashed"/>
    </border>
    <border>
      <left style="thin"/>
      <right style="thin"/>
      <top style="thin"/>
      <bottom/>
    </border>
    <border>
      <left/>
      <right style="medium"/>
      <top style="medium"/>
      <bottom style="mediumDashed"/>
    </border>
    <border>
      <left/>
      <right style="medium"/>
      <top style="dashed"/>
      <bottom style="dashed"/>
    </border>
    <border>
      <left style="thin"/>
      <right style="medium"/>
      <top style="medium"/>
      <bottom style="mediumDashed"/>
    </border>
    <border>
      <left style="thin"/>
      <right/>
      <top style="dashed"/>
      <bottom style="dashed"/>
    </border>
    <border>
      <left/>
      <right style="medium"/>
      <top style="dashed"/>
      <bottom style="medium"/>
    </border>
    <border>
      <left style="thin"/>
      <right style="medium"/>
      <top style="dashed"/>
      <bottom style="dashed"/>
    </border>
    <border>
      <left style="thin"/>
      <right style="thin"/>
      <top/>
      <bottom style="dashed"/>
    </border>
    <border>
      <left/>
      <right style="medium"/>
      <top/>
      <bottom style="dashed"/>
    </border>
    <border>
      <left/>
      <right style="medium"/>
      <top style="mediumDashed"/>
      <bottom style="dashed"/>
    </border>
    <border>
      <left style="thin"/>
      <right style="thin"/>
      <top style="dashed"/>
      <bottom/>
    </border>
    <border>
      <left/>
      <right style="medium"/>
      <top style="dashed"/>
      <bottom/>
    </border>
    <border>
      <left/>
      <right style="thin"/>
      <top style="dashed"/>
      <bottom style="dashed"/>
    </border>
    <border>
      <left style="thin"/>
      <right style="medium"/>
      <top style="mediumDashed"/>
      <bottom style="dashed"/>
    </border>
    <border>
      <left style="medium"/>
      <right style="thin"/>
      <top style="dashed"/>
      <bottom style="dashed"/>
    </border>
    <border>
      <left style="medium"/>
      <right/>
      <top style="dashed"/>
      <bottom style="dashed"/>
    </border>
    <border>
      <left style="thin"/>
      <right style="thin"/>
      <top/>
      <bottom style="mediumDashed"/>
    </border>
    <border>
      <left style="thin"/>
      <right style="thin"/>
      <top/>
      <bottom/>
    </border>
    <border>
      <left style="thin"/>
      <right/>
      <top style="dashed"/>
      <bottom/>
    </border>
    <border>
      <left style="thin"/>
      <right/>
      <top style="dashed"/>
      <bottom style="medium"/>
    </border>
    <border>
      <left/>
      <right style="medium"/>
      <top/>
      <bottom style="mediumDashed"/>
    </border>
    <border>
      <left style="thin"/>
      <right style="medium"/>
      <top style="dashed"/>
      <bottom/>
    </border>
    <border>
      <left style="thin"/>
      <right style="medium"/>
      <top style="dashed"/>
      <bottom style="medium"/>
    </border>
    <border>
      <left/>
      <right style="thin"/>
      <top style="medium"/>
      <bottom style="mediumDashed"/>
    </border>
    <border>
      <left/>
      <right style="thin"/>
      <top/>
      <bottom/>
    </border>
    <border>
      <left/>
      <right style="thin"/>
      <top style="dashed"/>
      <bottom/>
    </border>
    <border>
      <left/>
      <right style="thin"/>
      <top style="dashed"/>
      <bottom style="medium"/>
    </border>
    <border>
      <left/>
      <right style="thin"/>
      <top/>
      <bottom style="mediumDashed"/>
    </border>
    <border>
      <left/>
      <right style="thin"/>
      <top/>
      <bottom style="dashed"/>
    </border>
    <border>
      <left style="medium"/>
      <right/>
      <top style="medium"/>
      <bottom style="mediumDashed"/>
    </border>
    <border>
      <left style="medium"/>
      <right/>
      <top style="mediumDashed"/>
      <bottom style="dashed"/>
    </border>
    <border>
      <left style="medium"/>
      <right/>
      <top style="dashed"/>
      <bottom style="medium"/>
    </border>
    <border>
      <left style="medium"/>
      <right/>
      <top/>
      <bottom style="mediumDashed"/>
    </border>
    <border>
      <left style="medium"/>
      <right/>
      <top style="dashed"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/>
    </xf>
    <xf numFmtId="165" fontId="3" fillId="0" borderId="16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165" fontId="3" fillId="0" borderId="18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9" xfId="0" applyFont="1" applyBorder="1" applyAlignment="1">
      <alignment/>
    </xf>
    <xf numFmtId="49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 horizontal="left" indent="2"/>
    </xf>
    <xf numFmtId="165" fontId="7" fillId="0" borderId="20" xfId="0" applyNumberFormat="1" applyFont="1" applyFill="1" applyBorder="1" applyAlignment="1">
      <alignment/>
    </xf>
    <xf numFmtId="165" fontId="3" fillId="0" borderId="21" xfId="0" applyNumberFormat="1" applyFont="1" applyFill="1" applyBorder="1" applyAlignment="1">
      <alignment/>
    </xf>
    <xf numFmtId="0" fontId="8" fillId="0" borderId="12" xfId="63" applyFont="1" applyFill="1" applyBorder="1" applyAlignment="1">
      <alignment horizontal="left" indent="2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165" fontId="7" fillId="0" borderId="22" xfId="0" applyNumberFormat="1" applyFont="1" applyFill="1" applyBorder="1" applyAlignment="1">
      <alignment/>
    </xf>
    <xf numFmtId="0" fontId="5" fillId="0" borderId="23" xfId="55" applyNumberFormat="1" applyFont="1" applyFill="1" applyBorder="1" applyAlignment="1" applyProtection="1">
      <alignment vertical="center" wrapText="1"/>
      <protection/>
    </xf>
    <xf numFmtId="165" fontId="7" fillId="0" borderId="24" xfId="0" applyNumberFormat="1" applyFont="1" applyFill="1" applyBorder="1" applyAlignment="1">
      <alignment/>
    </xf>
    <xf numFmtId="165" fontId="3" fillId="0" borderId="25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65" fontId="7" fillId="0" borderId="26" xfId="0" applyNumberFormat="1" applyFont="1" applyFill="1" applyBorder="1" applyAlignment="1">
      <alignment/>
    </xf>
    <xf numFmtId="165" fontId="3" fillId="0" borderId="27" xfId="0" applyNumberFormat="1" applyFont="1" applyFill="1" applyBorder="1" applyAlignment="1">
      <alignment/>
    </xf>
    <xf numFmtId="165" fontId="8" fillId="0" borderId="17" xfId="0" applyNumberFormat="1" applyFont="1" applyFill="1" applyBorder="1" applyAlignment="1">
      <alignment/>
    </xf>
    <xf numFmtId="165" fontId="3" fillId="0" borderId="28" xfId="0" applyNumberFormat="1" applyFont="1" applyFill="1" applyBorder="1" applyAlignment="1">
      <alignment/>
    </xf>
    <xf numFmtId="165" fontId="3" fillId="0" borderId="29" xfId="0" applyNumberFormat="1" applyFont="1" applyFill="1" applyBorder="1" applyAlignment="1">
      <alignment/>
    </xf>
    <xf numFmtId="165" fontId="3" fillId="0" borderId="30" xfId="0" applyNumberFormat="1" applyFont="1" applyFill="1" applyBorder="1" applyAlignment="1">
      <alignment/>
    </xf>
    <xf numFmtId="165" fontId="3" fillId="0" borderId="31" xfId="0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/>
    </xf>
    <xf numFmtId="165" fontId="3" fillId="0" borderId="32" xfId="0" applyNumberFormat="1" applyFont="1" applyFill="1" applyBorder="1" applyAlignment="1">
      <alignment/>
    </xf>
    <xf numFmtId="165" fontId="8" fillId="0" borderId="25" xfId="0" applyNumberFormat="1" applyFont="1" applyFill="1" applyBorder="1" applyAlignment="1">
      <alignment/>
    </xf>
    <xf numFmtId="165" fontId="8" fillId="0" borderId="33" xfId="0" applyNumberFormat="1" applyFont="1" applyFill="1" applyBorder="1" applyAlignment="1">
      <alignment/>
    </xf>
    <xf numFmtId="165" fontId="8" fillId="0" borderId="34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65" fontId="3" fillId="0" borderId="35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5" fontId="3" fillId="0" borderId="36" xfId="0" applyNumberFormat="1" applyFont="1" applyFill="1" applyBorder="1" applyAlignment="1">
      <alignment/>
    </xf>
    <xf numFmtId="165" fontId="3" fillId="0" borderId="37" xfId="0" applyNumberFormat="1" applyFont="1" applyFill="1" applyBorder="1" applyAlignment="1">
      <alignment/>
    </xf>
    <xf numFmtId="165" fontId="8" fillId="0" borderId="29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3" fillId="0" borderId="38" xfId="0" applyNumberFormat="1" applyFont="1" applyFill="1" applyBorder="1" applyAlignment="1">
      <alignment/>
    </xf>
    <xf numFmtId="165" fontId="7" fillId="0" borderId="39" xfId="0" applyNumberFormat="1" applyFont="1" applyFill="1" applyBorder="1" applyAlignment="1">
      <alignment/>
    </xf>
    <xf numFmtId="0" fontId="3" fillId="0" borderId="40" xfId="0" applyFont="1" applyBorder="1" applyAlignment="1">
      <alignment/>
    </xf>
    <xf numFmtId="165" fontId="8" fillId="0" borderId="41" xfId="0" applyNumberFormat="1" applyFont="1" applyFill="1" applyBorder="1" applyAlignment="1">
      <alignment/>
    </xf>
    <xf numFmtId="165" fontId="3" fillId="0" borderId="42" xfId="0" applyNumberFormat="1" applyFont="1" applyFill="1" applyBorder="1" applyAlignment="1">
      <alignment/>
    </xf>
    <xf numFmtId="168" fontId="7" fillId="0" borderId="43" xfId="0" applyNumberFormat="1" applyFont="1" applyFill="1" applyBorder="1" applyAlignment="1">
      <alignment/>
    </xf>
    <xf numFmtId="165" fontId="8" fillId="0" borderId="44" xfId="0" applyNumberFormat="1" applyFont="1" applyFill="1" applyBorder="1" applyAlignment="1">
      <alignment/>
    </xf>
    <xf numFmtId="165" fontId="3" fillId="0" borderId="45" xfId="0" applyNumberFormat="1" applyFont="1" applyFill="1" applyBorder="1" applyAlignment="1">
      <alignment/>
    </xf>
    <xf numFmtId="165" fontId="7" fillId="0" borderId="46" xfId="0" applyNumberFormat="1" applyFont="1" applyFill="1" applyBorder="1" applyAlignment="1">
      <alignment/>
    </xf>
    <xf numFmtId="165" fontId="8" fillId="0" borderId="35" xfId="0" applyNumberFormat="1" applyFont="1" applyFill="1" applyBorder="1" applyAlignment="1">
      <alignment/>
    </xf>
    <xf numFmtId="0" fontId="3" fillId="0" borderId="47" xfId="0" applyFont="1" applyBorder="1" applyAlignment="1">
      <alignment/>
    </xf>
    <xf numFmtId="165" fontId="8" fillId="0" borderId="48" xfId="0" applyNumberFormat="1" applyFont="1" applyFill="1" applyBorder="1" applyAlignment="1">
      <alignment/>
    </xf>
    <xf numFmtId="165" fontId="3" fillId="0" borderId="49" xfId="0" applyNumberFormat="1" applyFont="1" applyFill="1" applyBorder="1" applyAlignment="1">
      <alignment/>
    </xf>
    <xf numFmtId="165" fontId="7" fillId="0" borderId="50" xfId="0" applyNumberFormat="1" applyFont="1" applyFill="1" applyBorder="1" applyAlignment="1">
      <alignment/>
    </xf>
    <xf numFmtId="165" fontId="3" fillId="0" borderId="51" xfId="0" applyNumberFormat="1" applyFont="1" applyFill="1" applyBorder="1" applyAlignment="1">
      <alignment/>
    </xf>
    <xf numFmtId="167" fontId="7" fillId="0" borderId="52" xfId="0" applyNumberFormat="1" applyFont="1" applyFill="1" applyBorder="1" applyAlignment="1">
      <alignment/>
    </xf>
    <xf numFmtId="166" fontId="3" fillId="0" borderId="53" xfId="0" applyNumberFormat="1" applyFont="1" applyFill="1" applyBorder="1" applyAlignment="1">
      <alignment/>
    </xf>
    <xf numFmtId="166" fontId="3" fillId="0" borderId="38" xfId="0" applyNumberFormat="1" applyFont="1" applyFill="1" applyBorder="1" applyAlignment="1">
      <alignment/>
    </xf>
    <xf numFmtId="166" fontId="8" fillId="0" borderId="38" xfId="0" applyNumberFormat="1" applyFont="1" applyFill="1" applyBorder="1" applyAlignment="1">
      <alignment/>
    </xf>
    <xf numFmtId="166" fontId="3" fillId="0" borderId="54" xfId="0" applyNumberFormat="1" applyFont="1" applyFill="1" applyBorder="1" applyAlignment="1">
      <alignment/>
    </xf>
    <xf numFmtId="167" fontId="7" fillId="0" borderId="55" xfId="0" applyNumberFormat="1" applyFont="1" applyFill="1" applyBorder="1" applyAlignment="1">
      <alignment/>
    </xf>
    <xf numFmtId="167" fontId="3" fillId="0" borderId="53" xfId="0" applyNumberFormat="1" applyFont="1" applyFill="1" applyBorder="1" applyAlignment="1">
      <alignment/>
    </xf>
    <xf numFmtId="167" fontId="3" fillId="0" borderId="38" xfId="0" applyNumberFormat="1" applyFont="1" applyFill="1" applyBorder="1" applyAlignment="1">
      <alignment/>
    </xf>
    <xf numFmtId="167" fontId="8" fillId="0" borderId="56" xfId="0" applyNumberFormat="1" applyFont="1" applyFill="1" applyBorder="1" applyAlignment="1">
      <alignment/>
    </xf>
    <xf numFmtId="167" fontId="3" fillId="0" borderId="54" xfId="0" applyNumberFormat="1" applyFont="1" applyFill="1" applyBorder="1" applyAlignment="1">
      <alignment/>
    </xf>
    <xf numFmtId="166" fontId="7" fillId="0" borderId="52" xfId="0" applyNumberFormat="1" applyFont="1" applyFill="1" applyBorder="1" applyAlignment="1">
      <alignment/>
    </xf>
    <xf numFmtId="168" fontId="3" fillId="0" borderId="57" xfId="0" applyNumberFormat="1" applyFont="1" applyFill="1" applyBorder="1" applyAlignment="1">
      <alignment/>
    </xf>
    <xf numFmtId="168" fontId="8" fillId="0" borderId="17" xfId="0" applyNumberFormat="1" applyFont="1" applyFill="1" applyBorder="1" applyAlignment="1">
      <alignment/>
    </xf>
    <xf numFmtId="168" fontId="3" fillId="0" borderId="58" xfId="0" applyNumberFormat="1" applyFont="1" applyFill="1" applyBorder="1" applyAlignment="1">
      <alignment/>
    </xf>
    <xf numFmtId="0" fontId="5" fillId="0" borderId="59" xfId="55" applyNumberFormat="1" applyFont="1" applyFill="1" applyBorder="1" applyAlignment="1" applyProtection="1">
      <alignment horizontal="center" vertical="center" wrapText="1"/>
      <protection/>
    </xf>
    <xf numFmtId="0" fontId="5" fillId="0" borderId="60" xfId="55" applyNumberFormat="1" applyFont="1" applyFill="1" applyBorder="1" applyAlignment="1" applyProtection="1">
      <alignment horizontal="center" vertical="center" wrapText="1"/>
      <protection/>
    </xf>
    <xf numFmtId="0" fontId="5" fillId="0" borderId="61" xfId="55" applyNumberFormat="1" applyFont="1" applyFill="1" applyBorder="1" applyAlignment="1" applyProtection="1">
      <alignment horizontal="center" vertical="center" wrapText="1"/>
      <protection/>
    </xf>
    <xf numFmtId="0" fontId="5" fillId="0" borderId="62" xfId="55" applyNumberFormat="1" applyFont="1" applyFill="1" applyBorder="1" applyAlignment="1" applyProtection="1">
      <alignment horizontal="center" vertical="center" wrapText="1"/>
      <protection/>
    </xf>
    <xf numFmtId="0" fontId="5" fillId="0" borderId="63" xfId="55" applyNumberFormat="1" applyFont="1" applyFill="1" applyBorder="1" applyAlignment="1" applyProtection="1">
      <alignment horizontal="center" vertical="center" wrapText="1"/>
      <protection/>
    </xf>
    <xf numFmtId="0" fontId="11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 textRotation="90"/>
    </xf>
    <xf numFmtId="0" fontId="6" fillId="0" borderId="66" xfId="0" applyFont="1" applyBorder="1" applyAlignment="1">
      <alignment horizontal="center" vertical="center" textRotation="90"/>
    </xf>
    <xf numFmtId="0" fontId="6" fillId="0" borderId="67" xfId="0" applyFont="1" applyBorder="1" applyAlignment="1">
      <alignment horizontal="center" vertical="center" textRotation="90"/>
    </xf>
    <xf numFmtId="0" fontId="5" fillId="0" borderId="68" xfId="55" applyNumberFormat="1" applyFont="1" applyFill="1" applyBorder="1" applyAlignment="1" applyProtection="1">
      <alignment horizontal="center" vertical="center" wrapText="1"/>
      <protection/>
    </xf>
    <xf numFmtId="0" fontId="3" fillId="0" borderId="69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70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71" xfId="0" applyFont="1" applyBorder="1" applyAlignment="1">
      <alignment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66" xfId="0" applyFont="1" applyBorder="1" applyAlignment="1">
      <alignment/>
    </xf>
    <xf numFmtId="0" fontId="5" fillId="0" borderId="72" xfId="55" applyNumberFormat="1" applyFont="1" applyFill="1" applyBorder="1" applyAlignment="1" applyProtection="1">
      <alignment horizontal="center" vertical="center" wrapText="1"/>
      <protection/>
    </xf>
    <xf numFmtId="0" fontId="5" fillId="0" borderId="73" xfId="55" applyNumberFormat="1" applyFont="1" applyFill="1" applyBorder="1" applyAlignment="1" applyProtection="1">
      <alignment horizontal="center" vertical="center" wrapText="1"/>
      <protection/>
    </xf>
    <xf numFmtId="0" fontId="5" fillId="0" borderId="74" xfId="55" applyNumberFormat="1" applyFont="1" applyFill="1" applyBorder="1" applyAlignment="1" applyProtection="1">
      <alignment horizontal="center" vertical="center" wrapText="1"/>
      <protection/>
    </xf>
    <xf numFmtId="0" fontId="5" fillId="0" borderId="75" xfId="55" applyNumberFormat="1" applyFont="1" applyFill="1" applyBorder="1" applyAlignment="1" applyProtection="1">
      <alignment horizontal="center" vertical="center" wrapText="1"/>
      <protection/>
    </xf>
    <xf numFmtId="0" fontId="5" fillId="0" borderId="76" xfId="55" applyNumberFormat="1" applyFont="1" applyFill="1" applyBorder="1" applyAlignment="1" applyProtection="1">
      <alignment horizontal="center" vertical="center" wrapText="1"/>
      <protection/>
    </xf>
    <xf numFmtId="0" fontId="5" fillId="0" borderId="77" xfId="55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methodics230802-pril1-3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28575</xdr:rowOff>
    </xdr:to>
    <xdr:sp>
      <xdr:nvSpPr>
        <xdr:cNvPr id="1" name="Line 1"/>
        <xdr:cNvSpPr>
          <a:spLocks/>
        </xdr:cNvSpPr>
      </xdr:nvSpPr>
      <xdr:spPr>
        <a:xfrm>
          <a:off x="12163425" y="46863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38100</xdr:rowOff>
    </xdr:from>
    <xdr:to>
      <xdr:col>8</xdr:col>
      <xdr:colOff>0</xdr:colOff>
      <xdr:row>28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4391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28575</xdr:rowOff>
    </xdr:to>
    <xdr:sp>
      <xdr:nvSpPr>
        <xdr:cNvPr id="3" name="Line 7"/>
        <xdr:cNvSpPr>
          <a:spLocks/>
        </xdr:cNvSpPr>
      </xdr:nvSpPr>
      <xdr:spPr>
        <a:xfrm>
          <a:off x="12163425" y="46863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38100</xdr:rowOff>
    </xdr:from>
    <xdr:to>
      <xdr:col>8</xdr:col>
      <xdr:colOff>0</xdr:colOff>
      <xdr:row>28</xdr:row>
      <xdr:rowOff>95250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2163425" y="4391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28575</xdr:rowOff>
    </xdr:to>
    <xdr:sp>
      <xdr:nvSpPr>
        <xdr:cNvPr id="5" name="Line 1"/>
        <xdr:cNvSpPr>
          <a:spLocks/>
        </xdr:cNvSpPr>
      </xdr:nvSpPr>
      <xdr:spPr>
        <a:xfrm>
          <a:off x="12163425" y="46863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38100</xdr:rowOff>
    </xdr:from>
    <xdr:to>
      <xdr:col>8</xdr:col>
      <xdr:colOff>0</xdr:colOff>
      <xdr:row>28</xdr:row>
      <xdr:rowOff>95250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2163425" y="4391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28575</xdr:rowOff>
    </xdr:to>
    <xdr:sp>
      <xdr:nvSpPr>
        <xdr:cNvPr id="7" name="Line 7"/>
        <xdr:cNvSpPr>
          <a:spLocks/>
        </xdr:cNvSpPr>
      </xdr:nvSpPr>
      <xdr:spPr>
        <a:xfrm>
          <a:off x="12163425" y="46863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38100</xdr:rowOff>
    </xdr:from>
    <xdr:to>
      <xdr:col>8</xdr:col>
      <xdr:colOff>0</xdr:colOff>
      <xdr:row>28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163425" y="4391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28575</xdr:rowOff>
    </xdr:to>
    <xdr:sp>
      <xdr:nvSpPr>
        <xdr:cNvPr id="9" name="Line 1"/>
        <xdr:cNvSpPr>
          <a:spLocks/>
        </xdr:cNvSpPr>
      </xdr:nvSpPr>
      <xdr:spPr>
        <a:xfrm>
          <a:off x="12163425" y="46863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38100</xdr:rowOff>
    </xdr:from>
    <xdr:to>
      <xdr:col>8</xdr:col>
      <xdr:colOff>0</xdr:colOff>
      <xdr:row>28</xdr:row>
      <xdr:rowOff>95250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12163425" y="4391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28575</xdr:rowOff>
    </xdr:to>
    <xdr:sp>
      <xdr:nvSpPr>
        <xdr:cNvPr id="11" name="Line 7"/>
        <xdr:cNvSpPr>
          <a:spLocks/>
        </xdr:cNvSpPr>
      </xdr:nvSpPr>
      <xdr:spPr>
        <a:xfrm>
          <a:off x="12163425" y="46863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38100</xdr:rowOff>
    </xdr:from>
    <xdr:to>
      <xdr:col>8</xdr:col>
      <xdr:colOff>0</xdr:colOff>
      <xdr:row>28</xdr:row>
      <xdr:rowOff>95250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2163425" y="4391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28575</xdr:rowOff>
    </xdr:to>
    <xdr:sp>
      <xdr:nvSpPr>
        <xdr:cNvPr id="13" name="Line 1"/>
        <xdr:cNvSpPr>
          <a:spLocks/>
        </xdr:cNvSpPr>
      </xdr:nvSpPr>
      <xdr:spPr>
        <a:xfrm>
          <a:off x="12163425" y="46863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38100</xdr:rowOff>
    </xdr:from>
    <xdr:to>
      <xdr:col>8</xdr:col>
      <xdr:colOff>0</xdr:colOff>
      <xdr:row>28</xdr:row>
      <xdr:rowOff>95250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2163425" y="4391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ФСК</a:t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28575</xdr:rowOff>
    </xdr:to>
    <xdr:sp>
      <xdr:nvSpPr>
        <xdr:cNvPr id="15" name="Line 7"/>
        <xdr:cNvSpPr>
          <a:spLocks/>
        </xdr:cNvSpPr>
      </xdr:nvSpPr>
      <xdr:spPr>
        <a:xfrm>
          <a:off x="12163425" y="4686300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38100</xdr:rowOff>
    </xdr:from>
    <xdr:to>
      <xdr:col>8</xdr:col>
      <xdr:colOff>0</xdr:colOff>
      <xdr:row>28</xdr:row>
      <xdr:rowOff>95250</xdr:rowOff>
    </xdr:to>
    <xdr:sp>
      <xdr:nvSpPr>
        <xdr:cNvPr id="16" name="Text Box 8"/>
        <xdr:cNvSpPr txBox="1">
          <a:spLocks noChangeArrowheads="1"/>
        </xdr:cNvSpPr>
      </xdr:nvSpPr>
      <xdr:spPr>
        <a:xfrm>
          <a:off x="12163425" y="4391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ФСК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Outlook\JT2OLHPL\&#1073;&#1072;&#1083;&#1072;&#1085;&#1089;%20%20Excel%20%20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 2016"/>
      <sheetName val="август 2016 "/>
      <sheetName val="сентябрь 2016"/>
      <sheetName val="октябрь 2016"/>
      <sheetName val="ноябрь 2016"/>
      <sheetName val="декабрь 2016"/>
      <sheetName val="январь 2017"/>
      <sheetName val="февраль 2017"/>
      <sheetName val="март 2017"/>
      <sheetName val="апрель 2017"/>
      <sheetName val="май 2017"/>
      <sheetName val="июнь 2017"/>
      <sheetName val="июль 2017"/>
      <sheetName val="август 2017"/>
    </sheetNames>
    <sheetDataSet>
      <sheetData sheetId="13">
        <row r="5">
          <cell r="G5">
            <v>25271.469300000026</v>
          </cell>
        </row>
        <row r="6">
          <cell r="G6">
            <v>1422.05</v>
          </cell>
        </row>
        <row r="7">
          <cell r="G7">
            <v>658.304</v>
          </cell>
        </row>
        <row r="8">
          <cell r="G8">
            <v>14974.763099999978</v>
          </cell>
        </row>
        <row r="9">
          <cell r="G9">
            <v>440.801</v>
          </cell>
        </row>
        <row r="10">
          <cell r="G10">
            <v>5046.129</v>
          </cell>
        </row>
        <row r="11">
          <cell r="G11">
            <v>15.053</v>
          </cell>
        </row>
        <row r="14">
          <cell r="G14">
            <v>227.04281250000017</v>
          </cell>
        </row>
        <row r="18">
          <cell r="G18">
            <v>0</v>
          </cell>
        </row>
        <row r="19">
          <cell r="G19">
            <v>0.3431999999999915</v>
          </cell>
        </row>
        <row r="20">
          <cell r="G20">
            <v>0.732599999999934</v>
          </cell>
        </row>
        <row r="27">
          <cell r="G27">
            <v>43.08479999998963</v>
          </cell>
        </row>
        <row r="28">
          <cell r="G28">
            <v>0.291</v>
          </cell>
        </row>
        <row r="33">
          <cell r="G33">
            <v>509.6124000000237</v>
          </cell>
        </row>
        <row r="34">
          <cell r="G34">
            <v>-0.153</v>
          </cell>
        </row>
        <row r="35">
          <cell r="G35">
            <v>0</v>
          </cell>
        </row>
        <row r="36">
          <cell r="G36">
            <v>303.2260000000006</v>
          </cell>
        </row>
        <row r="37">
          <cell r="G37">
            <v>10.367</v>
          </cell>
        </row>
        <row r="44">
          <cell r="G44">
            <v>0</v>
          </cell>
        </row>
        <row r="45">
          <cell r="G45">
            <v>1.9330000000000067</v>
          </cell>
        </row>
        <row r="48">
          <cell r="G48">
            <v>10137.052000000005</v>
          </cell>
        </row>
        <row r="49">
          <cell r="G49">
            <v>1.432000000000187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86" zoomScaleNormal="86" zoomScalePageLayoutView="0" workbookViewId="0" topLeftCell="A1">
      <selection activeCell="K29" sqref="K29"/>
    </sheetView>
  </sheetViews>
  <sheetFormatPr defaultColWidth="9.00390625" defaultRowHeight="12.75"/>
  <cols>
    <col min="1" max="1" width="5.00390625" style="1" customWidth="1"/>
    <col min="2" max="2" width="8.375" style="2" customWidth="1"/>
    <col min="3" max="3" width="68.75390625" style="1" customWidth="1"/>
    <col min="4" max="4" width="15.375" style="1" customWidth="1"/>
    <col min="5" max="5" width="15.875" style="1" customWidth="1"/>
    <col min="6" max="6" width="15.00390625" style="1" customWidth="1"/>
    <col min="7" max="7" width="16.125" style="1" customWidth="1"/>
    <col min="8" max="8" width="15.125" style="1" customWidth="1"/>
    <col min="9" max="9" width="12.625" style="22" customWidth="1"/>
    <col min="10" max="10" width="12.00390625" style="1" customWidth="1"/>
    <col min="11" max="11" width="11.25390625" style="1" customWidth="1"/>
    <col min="12" max="12" width="10.75390625" style="1" customWidth="1"/>
    <col min="13" max="13" width="14.625" style="1" customWidth="1"/>
    <col min="14" max="14" width="11.00390625" style="1" customWidth="1"/>
    <col min="15" max="15" width="10.25390625" style="1" customWidth="1"/>
    <col min="16" max="16" width="5.75390625" style="1" customWidth="1"/>
    <col min="17" max="17" width="5.875" style="1" customWidth="1"/>
    <col min="18" max="18" width="3.875" style="1" customWidth="1"/>
    <col min="19" max="19" width="11.375" style="1" customWidth="1"/>
    <col min="20" max="20" width="11.875" style="1" customWidth="1"/>
    <col min="21" max="21" width="9.125" style="1" customWidth="1"/>
    <col min="22" max="22" width="10.875" style="1" customWidth="1"/>
    <col min="23" max="27" width="9.125" style="1" customWidth="1"/>
    <col min="28" max="16384" width="9.125" style="1" customWidth="1"/>
  </cols>
  <sheetData>
    <row r="1" spans="1:8" ht="18">
      <c r="A1" s="91" t="s">
        <v>55</v>
      </c>
      <c r="B1" s="91"/>
      <c r="C1" s="91"/>
      <c r="D1" s="91"/>
      <c r="E1" s="91"/>
      <c r="F1" s="91"/>
      <c r="G1" s="91"/>
      <c r="H1" s="91"/>
    </row>
    <row r="2" spans="1:8" ht="18.75" customHeight="1" thickBot="1">
      <c r="A2" s="85" t="s">
        <v>56</v>
      </c>
      <c r="B2" s="85"/>
      <c r="C2" s="85"/>
      <c r="D2" s="85"/>
      <c r="E2" s="85"/>
      <c r="F2" s="85"/>
      <c r="G2" s="85"/>
      <c r="H2" s="85"/>
    </row>
    <row r="3" spans="1:9" s="3" customFormat="1" ht="12" customHeight="1">
      <c r="A3" s="92"/>
      <c r="B3" s="95" t="s">
        <v>0</v>
      </c>
      <c r="C3" s="97" t="s">
        <v>1</v>
      </c>
      <c r="D3" s="99" t="s">
        <v>2</v>
      </c>
      <c r="E3" s="100"/>
      <c r="F3" s="101"/>
      <c r="G3" s="101"/>
      <c r="H3" s="102"/>
      <c r="I3" s="23"/>
    </row>
    <row r="4" spans="1:9" s="3" customFormat="1" ht="12.75" customHeight="1">
      <c r="A4" s="93"/>
      <c r="B4" s="96"/>
      <c r="C4" s="98"/>
      <c r="D4" s="103" t="s">
        <v>3</v>
      </c>
      <c r="E4" s="80"/>
      <c r="F4" s="81" t="s">
        <v>4</v>
      </c>
      <c r="G4" s="83" t="s">
        <v>5</v>
      </c>
      <c r="H4" s="89" t="s">
        <v>6</v>
      </c>
      <c r="I4" s="23"/>
    </row>
    <row r="5" spans="1:9" s="4" customFormat="1" ht="12.75" thickBot="1">
      <c r="A5" s="94"/>
      <c r="B5" s="96"/>
      <c r="C5" s="98"/>
      <c r="D5" s="104"/>
      <c r="E5" s="27">
        <v>110</v>
      </c>
      <c r="F5" s="82"/>
      <c r="G5" s="84"/>
      <c r="H5" s="90"/>
      <c r="I5" s="24"/>
    </row>
    <row r="6" spans="1:8" ht="13.5" thickBot="1" thickTop="1">
      <c r="A6" s="86" t="s">
        <v>46</v>
      </c>
      <c r="B6" s="5" t="s">
        <v>7</v>
      </c>
      <c r="C6" s="5" t="s">
        <v>33</v>
      </c>
      <c r="D6" s="66">
        <f>SUM(D7:D9,D14,D16)</f>
        <v>635195.247154</v>
      </c>
      <c r="E6" s="19" t="e">
        <f>SUM(E7:E9,#REF!,E16)</f>
        <v>#REF!</v>
      </c>
      <c r="F6" s="59">
        <f>SUM(F7:F9,E14,F16)</f>
        <v>226564.88900000002</v>
      </c>
      <c r="G6" s="26">
        <f>SUM(G7:G9,G14,G16)</f>
        <v>14765.308564</v>
      </c>
      <c r="H6" s="32">
        <f>SUM(H7:H9,H14,H16)</f>
        <v>0</v>
      </c>
    </row>
    <row r="7" spans="1:8" ht="12">
      <c r="A7" s="87"/>
      <c r="B7" s="6" t="s">
        <v>8</v>
      </c>
      <c r="C7" s="6" t="s">
        <v>24</v>
      </c>
      <c r="D7" s="67">
        <f>SUM(E7:H7)</f>
        <v>392850.928</v>
      </c>
      <c r="E7" s="12">
        <v>378905.998</v>
      </c>
      <c r="F7" s="20">
        <v>2380.768</v>
      </c>
      <c r="G7" s="50">
        <v>11564.162</v>
      </c>
      <c r="H7" s="47">
        <v>0</v>
      </c>
    </row>
    <row r="8" spans="1:8" ht="12">
      <c r="A8" s="87"/>
      <c r="B8" s="7" t="s">
        <v>9</v>
      </c>
      <c r="C8" s="7" t="s">
        <v>25</v>
      </c>
      <c r="D8" s="68">
        <f>SUM(E8:H8)</f>
        <v>0</v>
      </c>
      <c r="E8" s="13"/>
      <c r="F8" s="45"/>
      <c r="G8" s="33"/>
      <c r="H8" s="36"/>
    </row>
    <row r="9" spans="1:8" ht="12">
      <c r="A9" s="87"/>
      <c r="B9" s="7" t="s">
        <v>10</v>
      </c>
      <c r="C9" s="7" t="s">
        <v>31</v>
      </c>
      <c r="D9" s="68">
        <f>SUM(D10:D12)</f>
        <v>10962.61220000003</v>
      </c>
      <c r="E9" s="13">
        <f>E10+E11+E12</f>
        <v>10961.18020000003</v>
      </c>
      <c r="F9" s="45">
        <f>F10+F11+F12</f>
        <v>1.432000000000187</v>
      </c>
      <c r="G9" s="33">
        <f>G10+G11+G12</f>
        <v>0</v>
      </c>
      <c r="H9" s="36">
        <f>H10+H11+H12</f>
        <v>0</v>
      </c>
    </row>
    <row r="10" spans="1:8" ht="12">
      <c r="A10" s="87"/>
      <c r="B10" s="15" t="s">
        <v>36</v>
      </c>
      <c r="C10" s="21" t="s">
        <v>49</v>
      </c>
      <c r="D10" s="69">
        <f>SUM(E10:H10)</f>
        <v>1.0757999999999255</v>
      </c>
      <c r="E10" s="34">
        <f>'[1]август 2017'!$G$18+'[1]август 2017'!$G$19+'[1]август 2017'!$G$20</f>
        <v>1.0757999999999255</v>
      </c>
      <c r="F10" s="60">
        <v>0</v>
      </c>
      <c r="G10" s="39">
        <v>0</v>
      </c>
      <c r="H10" s="49">
        <v>0</v>
      </c>
    </row>
    <row r="11" spans="1:8" ht="12">
      <c r="A11" s="87"/>
      <c r="B11" s="15" t="s">
        <v>37</v>
      </c>
      <c r="C11" s="21" t="s">
        <v>50</v>
      </c>
      <c r="D11" s="69">
        <f>SUM(E11:H11)</f>
        <v>823.0524000000242</v>
      </c>
      <c r="E11" s="34">
        <f>'[1]август 2017'!$G$33+'[1]август 2017'!$G$34+'[1]август 2017'!$G$35+'[1]август 2017'!$G$36+'[1]август 2017'!$G$37</f>
        <v>823.0524000000242</v>
      </c>
      <c r="F11" s="60">
        <v>0</v>
      </c>
      <c r="G11" s="34">
        <v>0</v>
      </c>
      <c r="H11" s="41">
        <v>0</v>
      </c>
    </row>
    <row r="12" spans="1:8" ht="12">
      <c r="A12" s="87"/>
      <c r="B12" s="15" t="s">
        <v>52</v>
      </c>
      <c r="C12" s="21" t="s">
        <v>51</v>
      </c>
      <c r="D12" s="69">
        <f>SUM(E12:H12)</f>
        <v>10138.484000000006</v>
      </c>
      <c r="E12" s="34">
        <f>'[1]август 2017'!$G$48</f>
        <v>10137.052000000005</v>
      </c>
      <c r="F12" s="60">
        <f>'[1]август 2017'!$G$49</f>
        <v>1.432000000000187</v>
      </c>
      <c r="G12" s="39"/>
      <c r="H12" s="49"/>
    </row>
    <row r="13" spans="1:8" ht="12">
      <c r="A13" s="87"/>
      <c r="B13" s="15"/>
      <c r="C13" s="21"/>
      <c r="D13" s="69"/>
      <c r="E13" s="34"/>
      <c r="F13" s="60"/>
      <c r="G13" s="39"/>
      <c r="H13" s="49"/>
    </row>
    <row r="14" spans="1:8" ht="12">
      <c r="A14" s="87"/>
      <c r="B14" s="7" t="s">
        <v>11</v>
      </c>
      <c r="C14" s="7" t="s">
        <v>44</v>
      </c>
      <c r="D14" s="68">
        <f>SUM(E14:H14)</f>
        <v>231381.706954</v>
      </c>
      <c r="E14" s="53">
        <v>224182.689</v>
      </c>
      <c r="F14" s="61">
        <v>3997.8713899999993</v>
      </c>
      <c r="G14" s="33">
        <v>3201.146564</v>
      </c>
      <c r="H14" s="36">
        <v>0</v>
      </c>
    </row>
    <row r="15" spans="1:8" ht="12">
      <c r="A15" s="87"/>
      <c r="B15" s="16" t="s">
        <v>42</v>
      </c>
      <c r="C15" s="18" t="s">
        <v>43</v>
      </c>
      <c r="D15" s="68">
        <f>SUM(E15:H15)</f>
        <v>0</v>
      </c>
      <c r="E15" s="42"/>
      <c r="F15" s="62"/>
      <c r="G15" s="54"/>
      <c r="H15" s="57"/>
    </row>
    <row r="16" spans="1:8" ht="12.75" thickBot="1">
      <c r="A16" s="87"/>
      <c r="B16" s="8" t="s">
        <v>12</v>
      </c>
      <c r="C16" s="8" t="s">
        <v>48</v>
      </c>
      <c r="D16" s="70">
        <f>SUM(E16:H16)</f>
        <v>0</v>
      </c>
      <c r="E16" s="14"/>
      <c r="F16" s="63"/>
      <c r="G16" s="55"/>
      <c r="H16" s="58"/>
    </row>
    <row r="17" spans="1:8" ht="12.75" thickBot="1">
      <c r="A17" s="87"/>
      <c r="B17" s="9" t="s">
        <v>13</v>
      </c>
      <c r="C17" s="9" t="s">
        <v>34</v>
      </c>
      <c r="D17" s="71">
        <f>SUM(D18:D20,D25)</f>
        <v>194454.6184125</v>
      </c>
      <c r="E17" s="52">
        <f>SUM(E18:E20,E25)</f>
        <v>193239.5622</v>
      </c>
      <c r="F17" s="64">
        <f>SUM(F18:F20,F25)</f>
        <v>946.8442125000022</v>
      </c>
      <c r="G17" s="52">
        <f>SUM(G18:G20,G25)</f>
        <v>268.05899999999997</v>
      </c>
      <c r="H17" s="56">
        <f>SUM(H18:H20,H25)</f>
        <v>0.153</v>
      </c>
    </row>
    <row r="18" spans="1:8" ht="12">
      <c r="A18" s="87"/>
      <c r="B18" s="6" t="s">
        <v>14</v>
      </c>
      <c r="C18" s="6" t="s">
        <v>26</v>
      </c>
      <c r="D18" s="72">
        <f>SUM(E18:H18)</f>
        <v>45621.729</v>
      </c>
      <c r="E18" s="12">
        <v>45618.321</v>
      </c>
      <c r="F18" s="20">
        <v>0</v>
      </c>
      <c r="G18" s="12">
        <v>3.255</v>
      </c>
      <c r="H18" s="40">
        <v>0.153</v>
      </c>
    </row>
    <row r="19" spans="1:8" ht="12">
      <c r="A19" s="87"/>
      <c r="B19" s="7" t="s">
        <v>15</v>
      </c>
      <c r="C19" s="7" t="s">
        <v>27</v>
      </c>
      <c r="D19" s="73">
        <f>SUM(E19:H19)</f>
        <v>0</v>
      </c>
      <c r="E19" s="13"/>
      <c r="F19" s="45"/>
      <c r="G19" s="13"/>
      <c r="H19" s="29"/>
    </row>
    <row r="20" spans="1:8" ht="12">
      <c r="A20" s="87"/>
      <c r="B20" s="7" t="s">
        <v>16</v>
      </c>
      <c r="C20" s="7" t="s">
        <v>32</v>
      </c>
      <c r="D20" s="51">
        <f>D21+D22+D24</f>
        <v>48100.92101249999</v>
      </c>
      <c r="E20" s="13">
        <f>E21+E22+E24</f>
        <v>47871.94519999999</v>
      </c>
      <c r="F20" s="45">
        <f>F21+F22+F24</f>
        <v>228.97581250000016</v>
      </c>
      <c r="G20" s="13">
        <f>G21+G22+G24</f>
        <v>0</v>
      </c>
      <c r="H20" s="36">
        <f>H21+H22+H24</f>
        <v>0</v>
      </c>
    </row>
    <row r="21" spans="1:8" ht="12">
      <c r="A21" s="87"/>
      <c r="B21" s="16" t="s">
        <v>38</v>
      </c>
      <c r="C21" s="21" t="s">
        <v>49</v>
      </c>
      <c r="D21" s="74">
        <f>SUM(E21:H21)</f>
        <v>48055.612212500004</v>
      </c>
      <c r="E21" s="34">
        <f>'[1]август 2017'!$G$5+'[1]август 2017'!$G$6+'[1]август 2017'!$G$7+'[1]август 2017'!$G$8+'[1]август 2017'!$G$9+'[1]август 2017'!$G$10+'[1]август 2017'!$G$11</f>
        <v>47828.5694</v>
      </c>
      <c r="F21" s="60">
        <f>'[1]август 2017'!$G$14</f>
        <v>227.04281250000017</v>
      </c>
      <c r="G21" s="34">
        <v>0</v>
      </c>
      <c r="H21" s="41">
        <v>0</v>
      </c>
    </row>
    <row r="22" spans="1:8" ht="12">
      <c r="A22" s="87"/>
      <c r="B22" s="17" t="s">
        <v>39</v>
      </c>
      <c r="C22" s="21" t="s">
        <v>50</v>
      </c>
      <c r="D22" s="74">
        <f>SUM(E22:H22)</f>
        <v>43.375799999989624</v>
      </c>
      <c r="E22" s="34">
        <f>'[1]август 2017'!$G$27+'[1]август 2017'!$G$28</f>
        <v>43.375799999989624</v>
      </c>
      <c r="F22" s="60">
        <v>0</v>
      </c>
      <c r="G22" s="34">
        <v>0</v>
      </c>
      <c r="H22" s="41">
        <v>0</v>
      </c>
    </row>
    <row r="23" spans="1:8" ht="12">
      <c r="A23" s="87"/>
      <c r="B23" s="17"/>
      <c r="C23" s="21"/>
      <c r="D23" s="74"/>
      <c r="E23" s="42"/>
      <c r="F23" s="62"/>
      <c r="G23" s="42"/>
      <c r="H23" s="43"/>
    </row>
    <row r="24" spans="1:12" ht="12">
      <c r="A24" s="87"/>
      <c r="B24" s="17" t="s">
        <v>53</v>
      </c>
      <c r="C24" s="21" t="s">
        <v>51</v>
      </c>
      <c r="D24" s="74">
        <f aca="true" t="shared" si="0" ref="D24:D30">SUM(E24:H24)</f>
        <v>1.9330000000000067</v>
      </c>
      <c r="E24" s="78">
        <f>'[1]август 2017'!$G$44</f>
        <v>0</v>
      </c>
      <c r="F24" s="60">
        <f>'[1]август 2017'!$G$45</f>
        <v>1.9330000000000067</v>
      </c>
      <c r="G24" s="34">
        <v>0</v>
      </c>
      <c r="H24" s="41">
        <v>0</v>
      </c>
      <c r="L24" s="30"/>
    </row>
    <row r="25" spans="1:12" ht="12.75" thickBot="1">
      <c r="A25" s="87"/>
      <c r="B25" s="8" t="s">
        <v>17</v>
      </c>
      <c r="C25" s="8" t="s">
        <v>45</v>
      </c>
      <c r="D25" s="75">
        <f t="shared" si="0"/>
        <v>100731.96840000001</v>
      </c>
      <c r="E25" s="42">
        <v>99749.296</v>
      </c>
      <c r="F25" s="62">
        <v>717.868400000002</v>
      </c>
      <c r="G25" s="42">
        <v>264.804</v>
      </c>
      <c r="H25" s="43">
        <v>0</v>
      </c>
      <c r="L25" s="30"/>
    </row>
    <row r="26" spans="1:12" s="10" customFormat="1" ht="12.75" thickBot="1">
      <c r="A26" s="87"/>
      <c r="B26" s="44" t="s">
        <v>18</v>
      </c>
      <c r="C26" s="44" t="s">
        <v>35</v>
      </c>
      <c r="D26" s="76">
        <f t="shared" si="0"/>
        <v>440740.6287415001</v>
      </c>
      <c r="E26" s="19">
        <f>SUM(E27:E29,E34,E35)</f>
        <v>420810.30500000005</v>
      </c>
      <c r="F26" s="59">
        <f>SUM(F27:F29,F34,F35)</f>
        <v>5433.227177499997</v>
      </c>
      <c r="G26" s="19">
        <f>SUM(G27:G29,G34,G35)</f>
        <v>14497.249564000002</v>
      </c>
      <c r="H26" s="28">
        <f>SUM(H27:H29,H34,H35)</f>
        <v>-0.153</v>
      </c>
      <c r="I26" s="25"/>
      <c r="L26" s="31"/>
    </row>
    <row r="27" spans="1:8" ht="12">
      <c r="A27" s="87"/>
      <c r="B27" s="11" t="s">
        <v>19</v>
      </c>
      <c r="C27" s="11" t="s">
        <v>29</v>
      </c>
      <c r="D27" s="77">
        <f t="shared" si="0"/>
        <v>347229.199</v>
      </c>
      <c r="E27" s="37">
        <f aca="true" t="shared" si="1" ref="E27:H30">E7-E18</f>
        <v>333287.677</v>
      </c>
      <c r="F27" s="65">
        <f t="shared" si="1"/>
        <v>2380.768</v>
      </c>
      <c r="G27" s="37">
        <f t="shared" si="1"/>
        <v>11560.907000000001</v>
      </c>
      <c r="H27" s="38">
        <f t="shared" si="1"/>
        <v>-0.153</v>
      </c>
    </row>
    <row r="28" spans="1:8" ht="12">
      <c r="A28" s="87"/>
      <c r="B28" s="7" t="s">
        <v>20</v>
      </c>
      <c r="C28" s="7" t="s">
        <v>30</v>
      </c>
      <c r="D28" s="77">
        <f t="shared" si="0"/>
        <v>0</v>
      </c>
      <c r="E28" s="13">
        <f t="shared" si="1"/>
        <v>0</v>
      </c>
      <c r="F28" s="45">
        <f t="shared" si="1"/>
        <v>0</v>
      </c>
      <c r="G28" s="13">
        <f t="shared" si="1"/>
        <v>0</v>
      </c>
      <c r="H28" s="29">
        <f t="shared" si="1"/>
        <v>0</v>
      </c>
    </row>
    <row r="29" spans="1:8" ht="12">
      <c r="A29" s="87"/>
      <c r="B29" s="7" t="s">
        <v>21</v>
      </c>
      <c r="C29" s="7" t="s">
        <v>28</v>
      </c>
      <c r="D29" s="77">
        <f t="shared" si="0"/>
        <v>-37138.308812499956</v>
      </c>
      <c r="E29" s="13">
        <f t="shared" si="1"/>
        <v>-36910.764999999956</v>
      </c>
      <c r="F29" s="45">
        <f t="shared" si="1"/>
        <v>-227.54381249999997</v>
      </c>
      <c r="G29" s="13">
        <f t="shared" si="1"/>
        <v>0</v>
      </c>
      <c r="H29" s="29">
        <f t="shared" si="1"/>
        <v>0</v>
      </c>
    </row>
    <row r="30" spans="1:8" ht="12">
      <c r="A30" s="87"/>
      <c r="B30" s="15" t="s">
        <v>40</v>
      </c>
      <c r="C30" s="21" t="s">
        <v>49</v>
      </c>
      <c r="D30" s="77">
        <f t="shared" si="0"/>
        <v>-48054.536412500005</v>
      </c>
      <c r="E30" s="13">
        <f t="shared" si="1"/>
        <v>-47827.4936</v>
      </c>
      <c r="F30" s="45">
        <f t="shared" si="1"/>
        <v>-227.04281250000017</v>
      </c>
      <c r="G30" s="13">
        <f t="shared" si="1"/>
        <v>0</v>
      </c>
      <c r="H30" s="29">
        <f t="shared" si="1"/>
        <v>0</v>
      </c>
    </row>
    <row r="31" spans="1:8" ht="12">
      <c r="A31" s="87"/>
      <c r="B31" s="15" t="s">
        <v>41</v>
      </c>
      <c r="C31" s="21" t="s">
        <v>50</v>
      </c>
      <c r="D31" s="77">
        <f>E31+F31+G31+H31</f>
        <v>779.6766000000346</v>
      </c>
      <c r="E31" s="13">
        <f>E11-E22</f>
        <v>779.6766000000346</v>
      </c>
      <c r="F31" s="45">
        <f>F11-F22</f>
        <v>0</v>
      </c>
      <c r="G31" s="13">
        <f>G11-G22</f>
        <v>0</v>
      </c>
      <c r="H31" s="29">
        <f>H11-H22</f>
        <v>0</v>
      </c>
    </row>
    <row r="32" spans="1:8" ht="12">
      <c r="A32" s="87"/>
      <c r="B32" s="15" t="s">
        <v>54</v>
      </c>
      <c r="C32" s="21" t="s">
        <v>51</v>
      </c>
      <c r="D32" s="77">
        <f>SUM(E32:H32)</f>
        <v>10136.551000000005</v>
      </c>
      <c r="E32" s="13">
        <f>E12-E24</f>
        <v>10137.052000000005</v>
      </c>
      <c r="F32" s="45">
        <f>F12-F24</f>
        <v>-0.5009999999998198</v>
      </c>
      <c r="G32" s="13">
        <f>G12-G24</f>
        <v>0</v>
      </c>
      <c r="H32" s="29">
        <f>H12-H24</f>
        <v>0</v>
      </c>
    </row>
    <row r="33" spans="1:8" ht="12">
      <c r="A33" s="87"/>
      <c r="B33" s="15"/>
      <c r="C33" s="21"/>
      <c r="D33" s="77"/>
      <c r="E33" s="13"/>
      <c r="F33" s="45"/>
      <c r="G33" s="13"/>
      <c r="H33" s="29"/>
    </row>
    <row r="34" spans="1:8" ht="12">
      <c r="A34" s="87"/>
      <c r="B34" s="7" t="s">
        <v>22</v>
      </c>
      <c r="C34" s="7" t="s">
        <v>47</v>
      </c>
      <c r="D34" s="77">
        <f>SUM(E34:H34)</f>
        <v>130649.73855400001</v>
      </c>
      <c r="E34" s="13">
        <f>E14-E25</f>
        <v>124433.39300000001</v>
      </c>
      <c r="F34" s="45">
        <f>F14-F25</f>
        <v>3280.002989999997</v>
      </c>
      <c r="G34" s="48">
        <f>G14-G25</f>
        <v>2936.342564</v>
      </c>
      <c r="H34" s="46">
        <f>H14-H25</f>
        <v>0</v>
      </c>
    </row>
    <row r="35" spans="1:8" ht="12.75" thickBot="1">
      <c r="A35" s="88"/>
      <c r="B35" s="8" t="s">
        <v>23</v>
      </c>
      <c r="C35" s="8" t="s">
        <v>48</v>
      </c>
      <c r="D35" s="79">
        <f>SUM(E35:H35)</f>
        <v>0</v>
      </c>
      <c r="E35" s="14">
        <f>E16</f>
        <v>0</v>
      </c>
      <c r="F35" s="63">
        <f>F16</f>
        <v>0</v>
      </c>
      <c r="G35" s="14">
        <f>G16</f>
        <v>0</v>
      </c>
      <c r="H35" s="35">
        <f>H16</f>
        <v>0</v>
      </c>
    </row>
  </sheetData>
  <sheetProtection/>
  <mergeCells count="11">
    <mergeCell ref="A1:H1"/>
    <mergeCell ref="A3:A5"/>
    <mergeCell ref="B3:B5"/>
    <mergeCell ref="C3:C5"/>
    <mergeCell ref="D3:H3"/>
    <mergeCell ref="D4:D5"/>
    <mergeCell ref="F4:F5"/>
    <mergeCell ref="G4:G5"/>
    <mergeCell ref="A2:H2"/>
    <mergeCell ref="A6:A3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bge</dc:creator>
  <cp:keywords/>
  <dc:description/>
  <cp:lastModifiedBy>fa</cp:lastModifiedBy>
  <cp:lastPrinted>2017-10-02T09:59:04Z</cp:lastPrinted>
  <dcterms:created xsi:type="dcterms:W3CDTF">2006-02-16T09:18:38Z</dcterms:created>
  <dcterms:modified xsi:type="dcterms:W3CDTF">2017-10-03T12:41:21Z</dcterms:modified>
  <cp:category/>
  <cp:version/>
  <cp:contentType/>
  <cp:contentStatus/>
</cp:coreProperties>
</file>