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15" yWindow="-15" windowWidth="15480" windowHeight="11850" tabRatio="779"/>
  </bookViews>
  <sheets>
    <sheet name="отпуск в сеть" sheetId="89" r:id="rId1"/>
    <sheet name="потери" sheetId="92" r:id="rId2"/>
    <sheet name="Объём услуг" sheetId="93" r:id="rId3"/>
  </sheets>
  <calcPr calcId="125725"/>
</workbook>
</file>

<file path=xl/calcChain.xml><?xml version="1.0" encoding="utf-8"?>
<calcChain xmlns="http://schemas.openxmlformats.org/spreadsheetml/2006/main">
  <c r="J35" i="89"/>
  <c r="H35"/>
  <c r="G35"/>
  <c r="F35"/>
  <c r="E35"/>
  <c r="D35"/>
  <c r="C35"/>
  <c r="J34"/>
  <c r="H34"/>
  <c r="G34"/>
  <c r="F34"/>
  <c r="E34"/>
  <c r="D34"/>
  <c r="C34" s="1"/>
  <c r="H32"/>
  <c r="G32"/>
  <c r="F32"/>
  <c r="E32"/>
  <c r="C32" s="1"/>
  <c r="J31"/>
  <c r="H31"/>
  <c r="G31"/>
  <c r="F31"/>
  <c r="E31"/>
  <c r="D31"/>
  <c r="C31" s="1"/>
  <c r="J30"/>
  <c r="H30"/>
  <c r="G30"/>
  <c r="F30"/>
  <c r="E30"/>
  <c r="D30"/>
  <c r="D29"/>
  <c r="J28"/>
  <c r="H28"/>
  <c r="G28"/>
  <c r="F28"/>
  <c r="E28"/>
  <c r="D28"/>
  <c r="J27"/>
  <c r="H27"/>
  <c r="G27"/>
  <c r="F27"/>
  <c r="E27"/>
  <c r="D27"/>
  <c r="C27" s="1"/>
  <c r="D26"/>
  <c r="C25"/>
  <c r="C24"/>
  <c r="C22"/>
  <c r="C21"/>
  <c r="J20"/>
  <c r="J29" s="1"/>
  <c r="H20"/>
  <c r="G20"/>
  <c r="F20"/>
  <c r="E20"/>
  <c r="C20"/>
  <c r="C19"/>
  <c r="C18"/>
  <c r="J17"/>
  <c r="H17"/>
  <c r="G17"/>
  <c r="F17"/>
  <c r="E17"/>
  <c r="D17"/>
  <c r="C17"/>
  <c r="C16"/>
  <c r="C15"/>
  <c r="C14"/>
  <c r="C12"/>
  <c r="C11"/>
  <c r="C10"/>
  <c r="H9"/>
  <c r="H29" s="1"/>
  <c r="H26" s="1"/>
  <c r="G9"/>
  <c r="G29" s="1"/>
  <c r="G26" s="1"/>
  <c r="F9"/>
  <c r="F29" s="1"/>
  <c r="F26" s="1"/>
  <c r="E9"/>
  <c r="E29" s="1"/>
  <c r="C9"/>
  <c r="C8"/>
  <c r="C7"/>
  <c r="N6"/>
  <c r="M6"/>
  <c r="L6"/>
  <c r="K6"/>
  <c r="J6"/>
  <c r="H6"/>
  <c r="G6"/>
  <c r="F6"/>
  <c r="E6"/>
  <c r="D6"/>
  <c r="C6"/>
  <c r="C28" l="1"/>
  <c r="C30"/>
  <c r="C29"/>
  <c r="E26"/>
  <c r="J26"/>
  <c r="C26" l="1"/>
</calcChain>
</file>

<file path=xl/sharedStrings.xml><?xml version="1.0" encoding="utf-8"?>
<sst xmlns="http://schemas.openxmlformats.org/spreadsheetml/2006/main" count="120" uniqueCount="90">
  <si>
    <t>№</t>
  </si>
  <si>
    <t>Показатель</t>
  </si>
  <si>
    <t>План (тыс.кВт.ч)</t>
  </si>
  <si>
    <t>Факт (тыс.кВт.ч)</t>
  </si>
  <si>
    <t>Всего</t>
  </si>
  <si>
    <t>ВН</t>
  </si>
  <si>
    <t>СН1</t>
  </si>
  <si>
    <t>СН11</t>
  </si>
  <si>
    <t>НН</t>
  </si>
  <si>
    <t>1.</t>
  </si>
  <si>
    <t>2.</t>
  </si>
  <si>
    <t>3.</t>
  </si>
  <si>
    <t>3.1.</t>
  </si>
  <si>
    <t>4.</t>
  </si>
  <si>
    <t>5.</t>
  </si>
  <si>
    <t>из сетей ФСК</t>
  </si>
  <si>
    <t>из сетей МСК</t>
  </si>
  <si>
    <t>в сети ФСК</t>
  </si>
  <si>
    <t>в сети МСК</t>
  </si>
  <si>
    <t>от смежных сетевых компаний</t>
  </si>
  <si>
    <t>от ФСК</t>
  </si>
  <si>
    <t>от МСК</t>
  </si>
  <si>
    <t>из сетей смежных сетевых компаний (РСК, АО-энерго и т.п.)</t>
  </si>
  <si>
    <t>в сети смежных сетевых компаний (РСК, АО-энерго и т.п.)</t>
  </si>
  <si>
    <t>СН 1</t>
  </si>
  <si>
    <t>Прием в сеть РСК, в т.ч.</t>
  </si>
  <si>
    <t>Отдача из сетей РСК, в т.ч.</t>
  </si>
  <si>
    <t>Отпуск в сеть РСК (1.- 2.), в т.ч.</t>
  </si>
  <si>
    <t>в том числе с генераторного напряжения (по дог.аренды ОРУ)</t>
  </si>
  <si>
    <t>от сетей Генерирующих компаний (ОГК, АЭС, ТГК, собст.ген.РСК и т.п.)</t>
  </si>
  <si>
    <t>в сети Генерирующих компаний (ОГК, АЭС, ТГК, собст.ген.РСК и т.п.)</t>
  </si>
  <si>
    <t>от Генерирующих компаний (ОГК, АЭС, ТГК, собст.ген.РСК и т.п.)</t>
  </si>
  <si>
    <t>от блок-станций</t>
  </si>
  <si>
    <t>в том числеНурэнерго</t>
  </si>
  <si>
    <t>в том числе Калмэнерго</t>
  </si>
  <si>
    <t>в том числе Ставроп.энерго</t>
  </si>
  <si>
    <t>ОАО "Завод Стекловолокна"</t>
  </si>
  <si>
    <t>ОАО "Эльдаг"</t>
  </si>
  <si>
    <t>ООО "Нурэнергосервис"</t>
  </si>
  <si>
    <t>бюджет</t>
  </si>
  <si>
    <t>ОАО"Оборонэнерго"</t>
  </si>
  <si>
    <t>прочие двухставочники</t>
  </si>
  <si>
    <t>ООО "Нефтехиммаш"</t>
  </si>
  <si>
    <t>OOO"РУСЭНЕРГОСБЫТ"</t>
  </si>
  <si>
    <t>СН2</t>
  </si>
  <si>
    <t>за 1-е полугодие 2017 года</t>
  </si>
  <si>
    <t>Отпуск электроэнергии в сеть и отпуск электроэнергии  из сети АО "Дагестанская сетевая компания"</t>
  </si>
  <si>
    <t>Информация о потерях электрической энергии в сетях АО "Дагестанская сетевая компания"</t>
  </si>
  <si>
    <t>за 1-е полугодие 2017 года.</t>
  </si>
  <si>
    <t>Размерность</t>
  </si>
  <si>
    <t>Численные значения показателей</t>
  </si>
  <si>
    <t>Отпуск электроэнергии в сеть</t>
  </si>
  <si>
    <t>тыс. кВт.ч</t>
  </si>
  <si>
    <t>Объем переданной электроэнергии из сетей</t>
  </si>
  <si>
    <t>Фактические потери электроэнергии</t>
  </si>
  <si>
    <t xml:space="preserve"> в процентах от отпуска электроэнергии в сеть (п.3/п.1)</t>
  </si>
  <si>
    <t>%</t>
  </si>
  <si>
    <t>Технологические потери электроэнергии, в том числе:</t>
  </si>
  <si>
    <t xml:space="preserve"> 4.1</t>
  </si>
  <si>
    <t>условно-постоянные</t>
  </si>
  <si>
    <t xml:space="preserve"> 4.2.</t>
  </si>
  <si>
    <t>нагрузочные</t>
  </si>
  <si>
    <t xml:space="preserve"> 4.3.</t>
  </si>
  <si>
    <t>потери, обусловленные допустимыми погрешностями системы учета</t>
  </si>
  <si>
    <t xml:space="preserve"> 4.4.</t>
  </si>
  <si>
    <t xml:space="preserve">в процентах от  отпуска электроэнергии в сеть  (п.4/п.1) </t>
  </si>
  <si>
    <t>Нетехнические потери электроэнергии</t>
  </si>
  <si>
    <t xml:space="preserve"> 5.1</t>
  </si>
  <si>
    <t>в процентах от отпуска электроэнергии в сеть (п.5/п.1)</t>
  </si>
  <si>
    <t>МОЭ/Наименование потребителя</t>
  </si>
  <si>
    <t>Электроэнергия, т.кВт.ч.</t>
  </si>
  <si>
    <t>СН 2</t>
  </si>
  <si>
    <t>Всего по ОАО "ДСК"</t>
  </si>
  <si>
    <t>ОАО "Дагестанская энергосбытовая компания"</t>
  </si>
  <si>
    <t>прочие потребители</t>
  </si>
  <si>
    <t>население городское</t>
  </si>
  <si>
    <t>население сельское</t>
  </si>
  <si>
    <t>ЭНУ</t>
  </si>
  <si>
    <t>ООО" Каспэнергосбыт" прочие</t>
  </si>
  <si>
    <t>OOO"РУСЭНЕРГОСБЫТ" нас</t>
  </si>
  <si>
    <t>МУП Каспийские электросети "Каспэнерго"</t>
  </si>
  <si>
    <t>ОАО "Авиаагрегат"</t>
  </si>
  <si>
    <t>филиал ОАО "РЖД" -"СКЖД"</t>
  </si>
  <si>
    <t>ООО "Транснефтьэнерго"</t>
  </si>
  <si>
    <t>УК Энергосервис-1</t>
  </si>
  <si>
    <t>ООО "Дагэнержи"</t>
  </si>
  <si>
    <t>Прямые договора двух ставоч</t>
  </si>
  <si>
    <t>прямые договора одноставоч</t>
  </si>
  <si>
    <t xml:space="preserve">Объем услуг по передаче электроэнергии по сетям ОАО "Дагэнергосеть" </t>
  </si>
  <si>
    <t>за 1 -е полугодие 2017 года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</si>
</sst>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#,##0.0000"/>
    <numFmt numFmtId="166" formatCode="#,##0.00000"/>
    <numFmt numFmtId="167" formatCode="#,##0.000"/>
  </numFmts>
  <fonts count="2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b/>
      <sz val="12"/>
      <name val="Arial Cyr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6" tint="0.79998168889431442"/>
      <name val="Times New Roman"/>
      <family val="1"/>
      <charset val="204"/>
    </font>
    <font>
      <sz val="11"/>
      <color theme="0" tint="-0.24997711111789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9" fontId="9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</cellStyleXfs>
  <cellXfs count="17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/>
    <xf numFmtId="4" fontId="3" fillId="0" borderId="0" xfId="0" applyNumberFormat="1" applyFont="1"/>
    <xf numFmtId="4" fontId="5" fillId="0" borderId="0" xfId="0" applyNumberFormat="1" applyFont="1"/>
    <xf numFmtId="0" fontId="10" fillId="0" borderId="0" xfId="0" applyFont="1"/>
    <xf numFmtId="0" fontId="10" fillId="0" borderId="0" xfId="0" applyFont="1" applyFill="1"/>
    <xf numFmtId="0" fontId="11" fillId="0" borderId="0" xfId="0" applyFont="1"/>
    <xf numFmtId="167" fontId="12" fillId="0" borderId="0" xfId="0" applyNumberFormat="1" applyFont="1"/>
    <xf numFmtId="0" fontId="14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NumberFormat="1" applyFont="1" applyFill="1" applyBorder="1" applyAlignment="1" applyProtection="1">
      <alignment vertical="center" wrapText="1"/>
    </xf>
    <xf numFmtId="0" fontId="15" fillId="0" borderId="3" xfId="0" applyFont="1" applyBorder="1"/>
    <xf numFmtId="167" fontId="15" fillId="0" borderId="2" xfId="0" applyNumberFormat="1" applyFont="1" applyBorder="1"/>
    <xf numFmtId="164" fontId="15" fillId="0" borderId="2" xfId="0" applyNumberFormat="1" applyFont="1" applyBorder="1"/>
    <xf numFmtId="165" fontId="15" fillId="0" borderId="2" xfId="0" applyNumberFormat="1" applyFont="1" applyFill="1" applyBorder="1"/>
    <xf numFmtId="164" fontId="15" fillId="0" borderId="2" xfId="0" applyNumberFormat="1" applyFont="1" applyFill="1" applyBorder="1"/>
    <xf numFmtId="164" fontId="15" fillId="0" borderId="10" xfId="0" applyNumberFormat="1" applyFont="1" applyFill="1" applyBorder="1"/>
    <xf numFmtId="0" fontId="17" fillId="0" borderId="3" xfId="3" applyFont="1" applyFill="1" applyBorder="1" applyAlignment="1">
      <alignment horizontal="left" indent="2"/>
    </xf>
    <xf numFmtId="167" fontId="17" fillId="0" borderId="2" xfId="0" applyNumberFormat="1" applyFont="1" applyBorder="1"/>
    <xf numFmtId="164" fontId="17" fillId="0" borderId="2" xfId="0" applyNumberFormat="1" applyFont="1" applyBorder="1"/>
    <xf numFmtId="165" fontId="17" fillId="0" borderId="2" xfId="0" applyNumberFormat="1" applyFont="1" applyFill="1" applyBorder="1"/>
    <xf numFmtId="164" fontId="17" fillId="0" borderId="2" xfId="0" applyNumberFormat="1" applyFont="1" applyFill="1" applyBorder="1"/>
    <xf numFmtId="164" fontId="17" fillId="0" borderId="10" xfId="0" applyNumberFormat="1" applyFont="1" applyFill="1" applyBorder="1"/>
    <xf numFmtId="167" fontId="15" fillId="0" borderId="2" xfId="0" applyNumberFormat="1" applyFont="1" applyFill="1" applyBorder="1"/>
    <xf numFmtId="0" fontId="17" fillId="0" borderId="3" xfId="0" applyFont="1" applyBorder="1" applyAlignment="1">
      <alignment horizontal="left" indent="2"/>
    </xf>
    <xf numFmtId="0" fontId="15" fillId="0" borderId="5" xfId="0" applyFont="1" applyBorder="1"/>
    <xf numFmtId="167" fontId="15" fillId="0" borderId="7" xfId="0" applyNumberFormat="1" applyFont="1" applyBorder="1"/>
    <xf numFmtId="164" fontId="15" fillId="0" borderId="7" xfId="0" applyNumberFormat="1" applyFont="1" applyBorder="1"/>
    <xf numFmtId="165" fontId="15" fillId="0" borderId="7" xfId="0" applyNumberFormat="1" applyFont="1" applyFill="1" applyBorder="1"/>
    <xf numFmtId="164" fontId="15" fillId="0" borderId="7" xfId="0" applyNumberFormat="1" applyFont="1" applyFill="1" applyBorder="1"/>
    <xf numFmtId="164" fontId="17" fillId="0" borderId="7" xfId="0" applyNumberFormat="1" applyFont="1" applyFill="1" applyBorder="1"/>
    <xf numFmtId="164" fontId="17" fillId="0" borderId="8" xfId="0" applyNumberFormat="1" applyFont="1" applyFill="1" applyBorder="1"/>
    <xf numFmtId="166" fontId="15" fillId="0" borderId="2" xfId="0" applyNumberFormat="1" applyFont="1" applyFill="1" applyBorder="1"/>
    <xf numFmtId="166" fontId="17" fillId="0" borderId="2" xfId="0" applyNumberFormat="1" applyFont="1" applyFill="1" applyBorder="1"/>
    <xf numFmtId="166" fontId="15" fillId="0" borderId="7" xfId="0" applyNumberFormat="1" applyFont="1" applyFill="1" applyBorder="1"/>
    <xf numFmtId="166" fontId="15" fillId="0" borderId="2" xfId="0" applyNumberFormat="1" applyFont="1" applyBorder="1"/>
    <xf numFmtId="167" fontId="15" fillId="0" borderId="7" xfId="0" applyNumberFormat="1" applyFont="1" applyFill="1" applyBorder="1"/>
    <xf numFmtId="164" fontId="15" fillId="0" borderId="8" xfId="0" applyNumberFormat="1" applyFont="1" applyFill="1" applyBorder="1"/>
    <xf numFmtId="0" fontId="15" fillId="0" borderId="33" xfId="0" applyFont="1" applyBorder="1"/>
    <xf numFmtId="167" fontId="15" fillId="0" borderId="34" xfId="0" applyNumberFormat="1" applyFont="1" applyBorder="1"/>
    <xf numFmtId="164" fontId="15" fillId="0" borderId="34" xfId="0" applyNumberFormat="1" applyFont="1" applyBorder="1"/>
    <xf numFmtId="165" fontId="15" fillId="0" borderId="34" xfId="0" applyNumberFormat="1" applyFont="1" applyFill="1" applyBorder="1"/>
    <xf numFmtId="164" fontId="15" fillId="0" borderId="34" xfId="0" applyNumberFormat="1" applyFont="1" applyFill="1" applyBorder="1"/>
    <xf numFmtId="164" fontId="15" fillId="0" borderId="35" xfId="0" applyNumberFormat="1" applyFont="1" applyFill="1" applyBorder="1"/>
    <xf numFmtId="0" fontId="16" fillId="0" borderId="15" xfId="0" applyFont="1" applyBorder="1"/>
    <xf numFmtId="167" fontId="16" fillId="0" borderId="17" xfId="0" applyNumberFormat="1" applyFont="1" applyBorder="1"/>
    <xf numFmtId="164" fontId="16" fillId="0" borderId="17" xfId="0" applyNumberFormat="1" applyFont="1" applyFill="1" applyBorder="1"/>
    <xf numFmtId="166" fontId="16" fillId="0" borderId="17" xfId="0" applyNumberFormat="1" applyFont="1" applyFill="1" applyBorder="1"/>
    <xf numFmtId="164" fontId="16" fillId="0" borderId="18" xfId="0" applyNumberFormat="1" applyFont="1" applyFill="1" applyBorder="1"/>
    <xf numFmtId="166" fontId="15" fillId="0" borderId="34" xfId="0" applyNumberFormat="1" applyFont="1" applyFill="1" applyBorder="1"/>
    <xf numFmtId="167" fontId="16" fillId="0" borderId="18" xfId="0" applyNumberFormat="1" applyFont="1" applyFill="1" applyBorder="1"/>
    <xf numFmtId="167" fontId="15" fillId="0" borderId="34" xfId="0" applyNumberFormat="1" applyFont="1" applyFill="1" applyBorder="1"/>
    <xf numFmtId="0" fontId="18" fillId="0" borderId="15" xfId="0" applyFont="1" applyFill="1" applyBorder="1"/>
    <xf numFmtId="167" fontId="16" fillId="2" borderId="17" xfId="0" applyNumberFormat="1" applyFont="1" applyFill="1" applyBorder="1"/>
    <xf numFmtId="164" fontId="16" fillId="2" borderId="17" xfId="0" applyNumberFormat="1" applyFont="1" applyFill="1" applyBorder="1"/>
    <xf numFmtId="165" fontId="16" fillId="0" borderId="17" xfId="0" applyNumberFormat="1" applyFont="1" applyFill="1" applyBorder="1"/>
    <xf numFmtId="0" fontId="19" fillId="0" borderId="0" xfId="0" applyFont="1" applyFill="1" applyProtection="1">
      <protection locked="0"/>
    </xf>
    <xf numFmtId="167" fontId="21" fillId="0" borderId="0" xfId="0" applyNumberFormat="1" applyFont="1" applyFill="1" applyProtection="1">
      <protection locked="0"/>
    </xf>
    <xf numFmtId="167" fontId="19" fillId="0" borderId="0" xfId="0" applyNumberFormat="1" applyFont="1" applyFill="1" applyProtection="1">
      <protection locked="0"/>
    </xf>
    <xf numFmtId="167" fontId="22" fillId="0" borderId="0" xfId="0" applyNumberFormat="1" applyFont="1" applyFill="1" applyProtection="1">
      <protection locked="0"/>
    </xf>
    <xf numFmtId="0" fontId="23" fillId="0" borderId="36" xfId="0" applyFont="1" applyFill="1" applyBorder="1" applyProtection="1">
      <protection locked="0"/>
    </xf>
    <xf numFmtId="0" fontId="23" fillId="0" borderId="30" xfId="0" applyFont="1" applyFill="1" applyBorder="1" applyAlignment="1" applyProtection="1">
      <alignment horizontal="left"/>
      <protection locked="0"/>
    </xf>
    <xf numFmtId="0" fontId="23" fillId="0" borderId="31" xfId="0" applyFont="1" applyFill="1" applyBorder="1" applyProtection="1">
      <protection locked="0"/>
    </xf>
    <xf numFmtId="16" fontId="23" fillId="0" borderId="28" xfId="0" applyNumberFormat="1" applyFont="1" applyFill="1" applyBorder="1" applyProtection="1">
      <protection locked="0"/>
    </xf>
    <xf numFmtId="16" fontId="23" fillId="0" borderId="31" xfId="0" applyNumberFormat="1" applyFont="1" applyFill="1" applyBorder="1" applyProtection="1"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 applyProtection="1">
      <alignment horizontal="center"/>
      <protection locked="0"/>
    </xf>
    <xf numFmtId="167" fontId="23" fillId="0" borderId="17" xfId="0" applyNumberFormat="1" applyFont="1" applyFill="1" applyBorder="1" applyAlignment="1" applyProtection="1">
      <alignment horizontal="center"/>
      <protection locked="0"/>
    </xf>
    <xf numFmtId="167" fontId="23" fillId="0" borderId="18" xfId="0" applyNumberFormat="1" applyFont="1" applyFill="1" applyBorder="1" applyAlignment="1" applyProtection="1">
      <alignment horizontal="center"/>
      <protection locked="0"/>
    </xf>
    <xf numFmtId="0" fontId="23" fillId="0" borderId="20" xfId="0" applyFont="1" applyFill="1" applyBorder="1" applyAlignment="1" applyProtection="1">
      <alignment horizontal="center"/>
      <protection locked="0"/>
    </xf>
    <xf numFmtId="167" fontId="23" fillId="0" borderId="21" xfId="0" applyNumberFormat="1" applyFont="1" applyFill="1" applyBorder="1" applyAlignment="1" applyProtection="1">
      <alignment horizontal="center"/>
      <protection locked="0"/>
    </xf>
    <xf numFmtId="167" fontId="23" fillId="0" borderId="22" xfId="0" applyNumberFormat="1" applyFont="1" applyFill="1" applyBorder="1" applyAlignment="1" applyProtection="1">
      <alignment horizontal="center"/>
      <protection locked="0"/>
    </xf>
    <xf numFmtId="0" fontId="23" fillId="0" borderId="4" xfId="0" applyFont="1" applyFill="1" applyBorder="1" applyAlignment="1" applyProtection="1">
      <alignment horizontal="center" wrapText="1"/>
      <protection locked="0"/>
    </xf>
    <xf numFmtId="4" fontId="23" fillId="0" borderId="7" xfId="0" applyNumberFormat="1" applyFont="1" applyFill="1" applyBorder="1" applyAlignment="1" applyProtection="1">
      <alignment horizontal="center"/>
      <protection locked="0"/>
    </xf>
    <xf numFmtId="4" fontId="23" fillId="0" borderId="8" xfId="0" applyNumberFormat="1" applyFont="1" applyFill="1" applyBorder="1" applyAlignment="1" applyProtection="1">
      <alignment horizontal="center"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167" fontId="23" fillId="0" borderId="2" xfId="0" applyNumberFormat="1" applyFont="1" applyFill="1" applyBorder="1" applyAlignment="1" applyProtection="1">
      <alignment horizontal="center"/>
      <protection locked="0"/>
    </xf>
    <xf numFmtId="167" fontId="23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13" fillId="0" borderId="0" xfId="0" applyFont="1" applyBorder="1" applyAlignment="1"/>
    <xf numFmtId="0" fontId="24" fillId="0" borderId="0" xfId="9" applyFont="1" applyFill="1" applyAlignment="1">
      <alignment wrapText="1"/>
    </xf>
    <xf numFmtId="0" fontId="24" fillId="0" borderId="0" xfId="9" applyFont="1" applyFill="1" applyAlignment="1">
      <alignment vertical="center"/>
    </xf>
    <xf numFmtId="0" fontId="24" fillId="0" borderId="2" xfId="9" applyFont="1" applyFill="1" applyBorder="1" applyAlignment="1">
      <alignment horizontal="center" vertical="center" wrapText="1"/>
    </xf>
    <xf numFmtId="0" fontId="24" fillId="0" borderId="10" xfId="9" applyFont="1" applyFill="1" applyBorder="1" applyAlignment="1">
      <alignment horizontal="center" vertical="center" wrapText="1"/>
    </xf>
    <xf numFmtId="0" fontId="24" fillId="0" borderId="23" xfId="9" applyFont="1" applyFill="1" applyBorder="1" applyAlignment="1">
      <alignment horizontal="center" vertical="center" wrapText="1"/>
    </xf>
    <xf numFmtId="0" fontId="24" fillId="0" borderId="1" xfId="9" applyFont="1" applyFill="1" applyBorder="1" applyAlignment="1">
      <alignment horizontal="center" wrapText="1"/>
    </xf>
    <xf numFmtId="0" fontId="24" fillId="0" borderId="32" xfId="9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26" fillId="0" borderId="0" xfId="0" applyFont="1" applyFill="1" applyAlignment="1">
      <alignment wrapText="1"/>
    </xf>
    <xf numFmtId="0" fontId="26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wrapText="1"/>
    </xf>
    <xf numFmtId="0" fontId="27" fillId="4" borderId="14" xfId="10" applyFont="1" applyFill="1" applyBorder="1" applyAlignment="1">
      <alignment horizontal="center" vertical="center" wrapText="1"/>
    </xf>
    <xf numFmtId="0" fontId="27" fillId="4" borderId="36" xfId="11" applyFont="1" applyFill="1" applyBorder="1" applyAlignment="1">
      <alignment horizontal="center" vertical="top" wrapText="1"/>
    </xf>
    <xf numFmtId="3" fontId="27" fillId="4" borderId="15" xfId="9" applyNumberFormat="1" applyFont="1" applyFill="1" applyBorder="1" applyAlignment="1">
      <alignment horizontal="center" wrapText="1"/>
    </xf>
    <xf numFmtId="3" fontId="27" fillId="4" borderId="17" xfId="9" applyNumberFormat="1" applyFont="1" applyFill="1" applyBorder="1" applyAlignment="1">
      <alignment horizontal="center" wrapText="1"/>
    </xf>
    <xf numFmtId="3" fontId="27" fillId="4" borderId="18" xfId="9" applyNumberFormat="1" applyFont="1" applyFill="1" applyBorder="1" applyAlignment="1">
      <alignment horizontal="center" wrapText="1"/>
    </xf>
    <xf numFmtId="0" fontId="19" fillId="4" borderId="37" xfId="10" applyFont="1" applyFill="1" applyBorder="1" applyAlignment="1">
      <alignment horizontal="center" vertical="center" wrapText="1"/>
    </xf>
    <xf numFmtId="0" fontId="19" fillId="4" borderId="38" xfId="12" applyFont="1" applyFill="1" applyBorder="1" applyAlignment="1">
      <alignment horizontal="center" vertical="top" wrapText="1"/>
    </xf>
    <xf numFmtId="3" fontId="19" fillId="4" borderId="11" xfId="10" applyNumberFormat="1" applyFont="1" applyFill="1" applyBorder="1" applyAlignment="1">
      <alignment horizontal="center" vertical="center" wrapText="1"/>
    </xf>
    <xf numFmtId="3" fontId="19" fillId="4" borderId="21" xfId="10" applyNumberFormat="1" applyFont="1" applyFill="1" applyBorder="1" applyAlignment="1">
      <alignment horizontal="center" vertical="center" wrapText="1"/>
    </xf>
    <xf numFmtId="3" fontId="19" fillId="4" borderId="22" xfId="10" applyNumberFormat="1" applyFont="1" applyFill="1" applyBorder="1" applyAlignment="1">
      <alignment horizontal="center" vertical="center" wrapText="1"/>
    </xf>
    <xf numFmtId="0" fontId="19" fillId="4" borderId="19" xfId="10" applyFont="1" applyFill="1" applyBorder="1" applyAlignment="1">
      <alignment horizontal="center" vertical="center" wrapText="1"/>
    </xf>
    <xf numFmtId="0" fontId="19" fillId="4" borderId="28" xfId="12" applyFont="1" applyFill="1" applyBorder="1" applyAlignment="1">
      <alignment horizontal="center" vertical="top" wrapText="1"/>
    </xf>
    <xf numFmtId="3" fontId="19" fillId="4" borderId="3" xfId="10" applyNumberFormat="1" applyFont="1" applyFill="1" applyBorder="1" applyAlignment="1">
      <alignment horizontal="center" wrapText="1"/>
    </xf>
    <xf numFmtId="3" fontId="19" fillId="4" borderId="2" xfId="10" applyNumberFormat="1" applyFont="1" applyFill="1" applyBorder="1" applyAlignment="1">
      <alignment horizontal="center" wrapText="1"/>
    </xf>
    <xf numFmtId="3" fontId="19" fillId="4" borderId="10" xfId="10" applyNumberFormat="1" applyFont="1" applyFill="1" applyBorder="1" applyAlignment="1">
      <alignment horizontal="center" wrapText="1"/>
    </xf>
    <xf numFmtId="0" fontId="19" fillId="4" borderId="28" xfId="11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wrapText="1"/>
    </xf>
    <xf numFmtId="0" fontId="19" fillId="0" borderId="28" xfId="0" applyFont="1" applyBorder="1" applyAlignment="1">
      <alignment horizontal="center"/>
    </xf>
    <xf numFmtId="0" fontId="19" fillId="4" borderId="13" xfId="1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/>
    </xf>
    <xf numFmtId="3" fontId="19" fillId="4" borderId="5" xfId="10" applyNumberFormat="1" applyFont="1" applyFill="1" applyBorder="1" applyAlignment="1">
      <alignment horizontal="center" wrapText="1"/>
    </xf>
    <xf numFmtId="3" fontId="19" fillId="4" borderId="7" xfId="10" applyNumberFormat="1" applyFont="1" applyFill="1" applyBorder="1" applyAlignment="1">
      <alignment horizontal="center" wrapText="1"/>
    </xf>
    <xf numFmtId="3" fontId="19" fillId="4" borderId="8" xfId="10" applyNumberFormat="1" applyFont="1" applyFill="1" applyBorder="1" applyAlignment="1">
      <alignment horizontal="center" wrapText="1"/>
    </xf>
    <xf numFmtId="0" fontId="3" fillId="0" borderId="0" xfId="0" applyFont="1"/>
    <xf numFmtId="0" fontId="6" fillId="0" borderId="0" xfId="0" applyFont="1" applyAlignment="1">
      <alignment horizontal="center"/>
    </xf>
    <xf numFmtId="0" fontId="13" fillId="0" borderId="29" xfId="0" applyFont="1" applyBorder="1" applyAlignment="1">
      <alignment horizontal="center"/>
    </xf>
    <xf numFmtId="0" fontId="14" fillId="0" borderId="35" xfId="1" applyNumberFormat="1" applyFont="1" applyFill="1" applyBorder="1" applyAlignment="1" applyProtection="1">
      <alignment horizontal="center" vertical="center" wrapText="1"/>
    </xf>
    <xf numFmtId="0" fontId="15" fillId="0" borderId="32" xfId="0" applyFont="1" applyBorder="1"/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/>
    <xf numFmtId="0" fontId="10" fillId="0" borderId="23" xfId="0" applyFont="1" applyBorder="1" applyAlignment="1"/>
    <xf numFmtId="0" fontId="14" fillId="0" borderId="21" xfId="1" applyNumberFormat="1" applyFont="1" applyFill="1" applyBorder="1" applyAlignment="1" applyProtection="1">
      <alignment horizontal="center" vertical="center" wrapText="1"/>
    </xf>
    <xf numFmtId="0" fontId="14" fillId="0" borderId="26" xfId="1" applyNumberFormat="1" applyFont="1" applyFill="1" applyBorder="1" applyAlignment="1" applyProtection="1">
      <alignment horizontal="center" vertical="center" wrapText="1"/>
    </xf>
    <xf numFmtId="0" fontId="14" fillId="0" borderId="15" xfId="1" applyNumberFormat="1" applyFont="1" applyFill="1" applyBorder="1" applyAlignment="1" applyProtection="1">
      <alignment horizontal="center" vertical="center" wrapText="1"/>
    </xf>
    <xf numFmtId="0" fontId="14" fillId="0" borderId="17" xfId="1" applyNumberFormat="1" applyFont="1" applyFill="1" applyBorder="1" applyAlignment="1" applyProtection="1">
      <alignment horizontal="center" vertical="center" wrapText="1"/>
    </xf>
    <xf numFmtId="0" fontId="14" fillId="0" borderId="18" xfId="1" applyNumberFormat="1" applyFont="1" applyFill="1" applyBorder="1" applyAlignment="1" applyProtection="1">
      <alignment horizontal="center" vertical="center" wrapText="1"/>
    </xf>
    <xf numFmtId="0" fontId="14" fillId="0" borderId="2" xfId="1" applyNumberFormat="1" applyFont="1" applyFill="1" applyBorder="1" applyAlignment="1" applyProtection="1">
      <alignment horizontal="center" vertical="center" wrapText="1"/>
    </xf>
    <xf numFmtId="0" fontId="14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/>
    <xf numFmtId="0" fontId="14" fillId="0" borderId="34" xfId="1" applyNumberFormat="1" applyFont="1" applyFill="1" applyBorder="1" applyAlignment="1" applyProtection="1">
      <alignment horizontal="center" vertical="center" wrapText="1"/>
    </xf>
    <xf numFmtId="0" fontId="20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/>
      <protection locked="0"/>
    </xf>
    <xf numFmtId="0" fontId="20" fillId="0" borderId="5" xfId="0" applyFont="1" applyFill="1" applyBorder="1" applyAlignment="1" applyProtection="1">
      <alignment horizontal="center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24" xfId="0" applyFont="1" applyFill="1" applyBorder="1" applyAlignment="1" applyProtection="1">
      <protection locked="0"/>
    </xf>
    <xf numFmtId="0" fontId="20" fillId="0" borderId="25" xfId="0" applyFont="1" applyFill="1" applyBorder="1" applyAlignment="1" applyProtection="1"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protection locked="0"/>
    </xf>
    <xf numFmtId="0" fontId="20" fillId="0" borderId="31" xfId="0" applyFont="1" applyFill="1" applyBorder="1" applyAlignment="1" applyProtection="1">
      <protection locked="0"/>
    </xf>
    <xf numFmtId="0" fontId="20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 applyProtection="1">
      <protection locked="0"/>
    </xf>
    <xf numFmtId="0" fontId="20" fillId="0" borderId="29" xfId="9" applyFont="1" applyFill="1" applyBorder="1" applyAlignment="1">
      <alignment horizontal="center" wrapText="1"/>
    </xf>
    <xf numFmtId="0" fontId="24" fillId="0" borderId="11" xfId="9" applyFont="1" applyFill="1" applyBorder="1" applyAlignment="1">
      <alignment horizontal="center" vertical="center" wrapText="1"/>
    </xf>
    <xf numFmtId="0" fontId="24" fillId="0" borderId="3" xfId="9" applyFont="1" applyFill="1" applyBorder="1" applyAlignment="1">
      <alignment horizontal="center" vertical="center" wrapText="1"/>
    </xf>
    <xf numFmtId="0" fontId="24" fillId="0" borderId="21" xfId="9" applyFont="1" applyFill="1" applyBorder="1" applyAlignment="1">
      <alignment horizontal="center" vertical="center" wrapText="1"/>
    </xf>
    <xf numFmtId="0" fontId="24" fillId="0" borderId="2" xfId="9" applyFont="1" applyFill="1" applyBorder="1" applyAlignment="1">
      <alignment horizontal="center" vertical="center" wrapText="1"/>
    </xf>
    <xf numFmtId="0" fontId="25" fillId="0" borderId="21" xfId="9" applyFont="1" applyFill="1" applyBorder="1" applyAlignment="1">
      <alignment horizontal="center" vertical="center" wrapText="1"/>
    </xf>
    <xf numFmtId="0" fontId="25" fillId="0" borderId="22" xfId="9" applyFont="1" applyFill="1" applyBorder="1" applyAlignment="1">
      <alignment horizontal="center" vertical="center" wrapText="1"/>
    </xf>
    <xf numFmtId="0" fontId="24" fillId="0" borderId="0" xfId="9" applyFont="1" applyFill="1" applyAlignment="1">
      <alignment horizontal="center" vertical="top" wrapText="1"/>
    </xf>
    <xf numFmtId="0" fontId="24" fillId="0" borderId="0" xfId="9" applyFont="1" applyFill="1" applyAlignment="1">
      <alignment horizontal="center" wrapText="1"/>
    </xf>
    <xf numFmtId="0" fontId="20" fillId="0" borderId="0" xfId="9" applyFont="1" applyFill="1" applyAlignment="1">
      <alignment horizontal="center" vertical="center"/>
    </xf>
  </cellXfs>
  <cellStyles count="13">
    <cellStyle name="Обычный" xfId="0" builtinId="0"/>
    <cellStyle name="Обычный 2" xfId="5"/>
    <cellStyle name="Обычный 2 2" xfId="7"/>
    <cellStyle name="Обычный 3" xfId="8"/>
    <cellStyle name="Обычный_methodics230802-pril1-3" xfId="1"/>
    <cellStyle name="Обычный_игра" xfId="12"/>
    <cellStyle name="Обычный_игра_Копия Регламент предоставления отчетности" xfId="11"/>
    <cellStyle name="Обычный_Товарка по Божко" xfId="9"/>
    <cellStyle name="Обычный_Товарка по Божко_Формат для БП 2012" xfId="10"/>
    <cellStyle name="Процентный 2" xfId="2"/>
    <cellStyle name="Процентный 3" xfId="6"/>
    <cellStyle name="Стиль 1" xf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29</xdr:row>
      <xdr:rowOff>28575</xdr:rowOff>
    </xdr:from>
    <xdr:to>
      <xdr:col>14</xdr:col>
      <xdr:colOff>0</xdr:colOff>
      <xdr:row>29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915525" y="4657725"/>
          <a:ext cx="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27</xdr:row>
      <xdr:rowOff>38100</xdr:rowOff>
    </xdr:from>
    <xdr:to>
      <xdr:col>14</xdr:col>
      <xdr:colOff>0</xdr:colOff>
      <xdr:row>28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915525" y="43624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ФСК</a:t>
          </a:r>
        </a:p>
      </xdr:txBody>
    </xdr:sp>
    <xdr:clientData/>
  </xdr:twoCellAnchor>
  <xdr:twoCellAnchor>
    <xdr:from>
      <xdr:col>14</xdr:col>
      <xdr:colOff>0</xdr:colOff>
      <xdr:row>29</xdr:row>
      <xdr:rowOff>28575</xdr:rowOff>
    </xdr:from>
    <xdr:to>
      <xdr:col>14</xdr:col>
      <xdr:colOff>0</xdr:colOff>
      <xdr:row>29</xdr:row>
      <xdr:rowOff>28575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9915525" y="4657725"/>
          <a:ext cx="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27</xdr:row>
      <xdr:rowOff>38100</xdr:rowOff>
    </xdr:from>
    <xdr:to>
      <xdr:col>14</xdr:col>
      <xdr:colOff>0</xdr:colOff>
      <xdr:row>28</xdr:row>
      <xdr:rowOff>95250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9915525" y="43624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ФСК</a:t>
          </a:r>
        </a:p>
      </xdr:txBody>
    </xdr:sp>
    <xdr:clientData/>
  </xdr:twoCellAnchor>
  <xdr:twoCellAnchor>
    <xdr:from>
      <xdr:col>14</xdr:col>
      <xdr:colOff>0</xdr:colOff>
      <xdr:row>29</xdr:row>
      <xdr:rowOff>28575</xdr:rowOff>
    </xdr:from>
    <xdr:to>
      <xdr:col>14</xdr:col>
      <xdr:colOff>0</xdr:colOff>
      <xdr:row>29</xdr:row>
      <xdr:rowOff>28575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9915525" y="4657725"/>
          <a:ext cx="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27</xdr:row>
      <xdr:rowOff>38100</xdr:rowOff>
    </xdr:from>
    <xdr:to>
      <xdr:col>14</xdr:col>
      <xdr:colOff>0</xdr:colOff>
      <xdr:row>28</xdr:row>
      <xdr:rowOff>95250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9915525" y="43624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ФСК</a:t>
          </a:r>
        </a:p>
      </xdr:txBody>
    </xdr:sp>
    <xdr:clientData/>
  </xdr:twoCellAnchor>
  <xdr:twoCellAnchor>
    <xdr:from>
      <xdr:col>14</xdr:col>
      <xdr:colOff>0</xdr:colOff>
      <xdr:row>29</xdr:row>
      <xdr:rowOff>28575</xdr:rowOff>
    </xdr:from>
    <xdr:to>
      <xdr:col>14</xdr:col>
      <xdr:colOff>0</xdr:colOff>
      <xdr:row>29</xdr:row>
      <xdr:rowOff>28575</xdr:rowOff>
    </xdr:to>
    <xdr:sp macro="" textlink="">
      <xdr:nvSpPr>
        <xdr:cNvPr id="22" name="Line 7"/>
        <xdr:cNvSpPr>
          <a:spLocks noChangeShapeType="1"/>
        </xdr:cNvSpPr>
      </xdr:nvSpPr>
      <xdr:spPr bwMode="auto">
        <a:xfrm>
          <a:off x="9915525" y="4657725"/>
          <a:ext cx="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27</xdr:row>
      <xdr:rowOff>38100</xdr:rowOff>
    </xdr:from>
    <xdr:to>
      <xdr:col>14</xdr:col>
      <xdr:colOff>0</xdr:colOff>
      <xdr:row>28</xdr:row>
      <xdr:rowOff>95250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9915525" y="43624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ФСК</a:t>
          </a:r>
        </a:p>
      </xdr:txBody>
    </xdr:sp>
    <xdr:clientData/>
  </xdr:twoCellAnchor>
  <xdr:twoCellAnchor>
    <xdr:from>
      <xdr:col>14</xdr:col>
      <xdr:colOff>0</xdr:colOff>
      <xdr:row>29</xdr:row>
      <xdr:rowOff>28575</xdr:rowOff>
    </xdr:from>
    <xdr:to>
      <xdr:col>14</xdr:col>
      <xdr:colOff>0</xdr:colOff>
      <xdr:row>29</xdr:row>
      <xdr:rowOff>28575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9915525" y="4657725"/>
          <a:ext cx="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27</xdr:row>
      <xdr:rowOff>38100</xdr:rowOff>
    </xdr:from>
    <xdr:to>
      <xdr:col>14</xdr:col>
      <xdr:colOff>0</xdr:colOff>
      <xdr:row>28</xdr:row>
      <xdr:rowOff>95250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9915525" y="43624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ФСК</a:t>
          </a:r>
        </a:p>
      </xdr:txBody>
    </xdr:sp>
    <xdr:clientData/>
  </xdr:twoCellAnchor>
  <xdr:twoCellAnchor>
    <xdr:from>
      <xdr:col>14</xdr:col>
      <xdr:colOff>0</xdr:colOff>
      <xdr:row>29</xdr:row>
      <xdr:rowOff>28575</xdr:rowOff>
    </xdr:from>
    <xdr:to>
      <xdr:col>14</xdr:col>
      <xdr:colOff>0</xdr:colOff>
      <xdr:row>29</xdr:row>
      <xdr:rowOff>28575</xdr:rowOff>
    </xdr:to>
    <xdr:sp macro="" textlink="">
      <xdr:nvSpPr>
        <xdr:cNvPr id="36" name="Line 7"/>
        <xdr:cNvSpPr>
          <a:spLocks noChangeShapeType="1"/>
        </xdr:cNvSpPr>
      </xdr:nvSpPr>
      <xdr:spPr bwMode="auto">
        <a:xfrm>
          <a:off x="9915525" y="4657725"/>
          <a:ext cx="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27</xdr:row>
      <xdr:rowOff>38100</xdr:rowOff>
    </xdr:from>
    <xdr:to>
      <xdr:col>14</xdr:col>
      <xdr:colOff>0</xdr:colOff>
      <xdr:row>28</xdr:row>
      <xdr:rowOff>95250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9915525" y="43624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ФСК</a:t>
          </a:r>
        </a:p>
      </xdr:txBody>
    </xdr:sp>
    <xdr:clientData/>
  </xdr:twoCellAnchor>
  <xdr:twoCellAnchor>
    <xdr:from>
      <xdr:col>14</xdr:col>
      <xdr:colOff>0</xdr:colOff>
      <xdr:row>29</xdr:row>
      <xdr:rowOff>28575</xdr:rowOff>
    </xdr:from>
    <xdr:to>
      <xdr:col>14</xdr:col>
      <xdr:colOff>0</xdr:colOff>
      <xdr:row>29</xdr:row>
      <xdr:rowOff>28575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9915525" y="4657725"/>
          <a:ext cx="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27</xdr:row>
      <xdr:rowOff>38100</xdr:rowOff>
    </xdr:from>
    <xdr:to>
      <xdr:col>14</xdr:col>
      <xdr:colOff>0</xdr:colOff>
      <xdr:row>28</xdr:row>
      <xdr:rowOff>95250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9915525" y="43624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ФСК</a:t>
          </a:r>
        </a:p>
      </xdr:txBody>
    </xdr:sp>
    <xdr:clientData/>
  </xdr:twoCellAnchor>
  <xdr:twoCellAnchor>
    <xdr:from>
      <xdr:col>14</xdr:col>
      <xdr:colOff>0</xdr:colOff>
      <xdr:row>29</xdr:row>
      <xdr:rowOff>28575</xdr:rowOff>
    </xdr:from>
    <xdr:to>
      <xdr:col>14</xdr:col>
      <xdr:colOff>0</xdr:colOff>
      <xdr:row>29</xdr:row>
      <xdr:rowOff>28575</xdr:rowOff>
    </xdr:to>
    <xdr:sp macro="" textlink="">
      <xdr:nvSpPr>
        <xdr:cNvPr id="50" name="Line 7"/>
        <xdr:cNvSpPr>
          <a:spLocks noChangeShapeType="1"/>
        </xdr:cNvSpPr>
      </xdr:nvSpPr>
      <xdr:spPr bwMode="auto">
        <a:xfrm>
          <a:off x="9915525" y="4657725"/>
          <a:ext cx="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27</xdr:row>
      <xdr:rowOff>38100</xdr:rowOff>
    </xdr:from>
    <xdr:to>
      <xdr:col>14</xdr:col>
      <xdr:colOff>0</xdr:colOff>
      <xdr:row>28</xdr:row>
      <xdr:rowOff>95250</xdr:rowOff>
    </xdr:to>
    <xdr:sp macro="" textlink="">
      <xdr:nvSpPr>
        <xdr:cNvPr id="51" name="Text Box 8"/>
        <xdr:cNvSpPr txBox="1">
          <a:spLocks noChangeArrowheads="1"/>
        </xdr:cNvSpPr>
      </xdr:nvSpPr>
      <xdr:spPr bwMode="auto">
        <a:xfrm>
          <a:off x="9915525" y="43624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ФСК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10725150" y="1962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 Cyr"/>
            </a:rPr>
            <a:t>ЖД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" name="Text Box 33"/>
        <xdr:cNvSpPr txBox="1">
          <a:spLocks noChangeArrowheads="1"/>
        </xdr:cNvSpPr>
      </xdr:nvSpPr>
      <xdr:spPr bwMode="auto">
        <a:xfrm>
          <a:off x="10725150" y="1962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 Cyr"/>
            </a:rPr>
            <a:t>ЖД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78"/>
  <sheetViews>
    <sheetView tabSelected="1" zoomScaleNormal="100" workbookViewId="0">
      <selection activeCell="P27" sqref="P27"/>
    </sheetView>
  </sheetViews>
  <sheetFormatPr defaultRowHeight="12"/>
  <cols>
    <col min="1" max="1" width="9.140625" style="1"/>
    <col min="2" max="2" width="57.42578125" style="1" customWidth="1"/>
    <col min="3" max="3" width="11.28515625" style="1" hidden="1" customWidth="1"/>
    <col min="4" max="4" width="10" style="1" hidden="1" customWidth="1"/>
    <col min="5" max="5" width="11.85546875" style="1" hidden="1" customWidth="1"/>
    <col min="6" max="6" width="12.28515625" style="1" hidden="1" customWidth="1"/>
    <col min="7" max="7" width="14.28515625" style="1" hidden="1" customWidth="1"/>
    <col min="8" max="8" width="13.28515625" style="1" hidden="1" customWidth="1"/>
    <col min="9" max="9" width="17" style="1" customWidth="1"/>
    <col min="10" max="10" width="11.140625" style="1" hidden="1" customWidth="1"/>
    <col min="11" max="11" width="17.7109375" style="1" customWidth="1"/>
    <col min="12" max="12" width="16.42578125" style="1" customWidth="1"/>
    <col min="13" max="13" width="17.140625" style="1" customWidth="1"/>
    <col min="14" max="14" width="18.28515625" style="1" customWidth="1"/>
    <col min="15" max="15" width="12.5703125" style="5" customWidth="1"/>
    <col min="16" max="16" width="12" style="1" customWidth="1"/>
    <col min="17" max="17" width="11.28515625" style="1" customWidth="1"/>
    <col min="18" max="18" width="12.28515625" style="1" customWidth="1"/>
    <col min="19" max="19" width="8.5703125" style="1" customWidth="1"/>
    <col min="20" max="20" width="11" style="1" customWidth="1"/>
    <col min="21" max="21" width="10.28515625" style="1" customWidth="1"/>
    <col min="22" max="22" width="5.7109375" style="1" customWidth="1"/>
    <col min="23" max="23" width="5.85546875" style="1" customWidth="1"/>
    <col min="24" max="24" width="3.85546875" style="1" customWidth="1"/>
    <col min="25" max="25" width="11.42578125" style="1" customWidth="1"/>
    <col min="26" max="26" width="11.85546875" style="1" customWidth="1"/>
    <col min="27" max="27" width="9.140625" style="1" customWidth="1"/>
    <col min="28" max="28" width="10.85546875" style="1" customWidth="1"/>
    <col min="29" max="33" width="9.140625" style="1" customWidth="1"/>
    <col min="34" max="16384" width="9.140625" style="1"/>
  </cols>
  <sheetData>
    <row r="1" spans="2:15" ht="22.5" customHeight="1">
      <c r="B1" s="129" t="s">
        <v>46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2:15" ht="18.75" customHeight="1" thickBot="1">
      <c r="B2" s="130" t="s">
        <v>45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2:15" s="2" customFormat="1" ht="15.75" thickBot="1">
      <c r="B3" s="133" t="s">
        <v>1</v>
      </c>
      <c r="C3" s="136" t="s">
        <v>2</v>
      </c>
      <c r="D3" s="136"/>
      <c r="E3" s="136"/>
      <c r="F3" s="136"/>
      <c r="G3" s="136"/>
      <c r="H3" s="137"/>
      <c r="I3" s="138" t="s">
        <v>3</v>
      </c>
      <c r="J3" s="139"/>
      <c r="K3" s="139"/>
      <c r="L3" s="139"/>
      <c r="M3" s="139"/>
      <c r="N3" s="140"/>
      <c r="O3" s="6"/>
    </row>
    <row r="4" spans="2:15" s="2" customFormat="1" ht="12.75" customHeight="1">
      <c r="B4" s="134"/>
      <c r="C4" s="141" t="s">
        <v>4</v>
      </c>
      <c r="D4" s="141" t="s">
        <v>5</v>
      </c>
      <c r="E4" s="141"/>
      <c r="F4" s="141" t="s">
        <v>6</v>
      </c>
      <c r="G4" s="141" t="s">
        <v>7</v>
      </c>
      <c r="H4" s="141" t="s">
        <v>8</v>
      </c>
      <c r="I4" s="144" t="s">
        <v>4</v>
      </c>
      <c r="J4" s="144" t="s">
        <v>5</v>
      </c>
      <c r="K4" s="144"/>
      <c r="L4" s="144" t="s">
        <v>6</v>
      </c>
      <c r="M4" s="144" t="s">
        <v>7</v>
      </c>
      <c r="N4" s="131" t="s">
        <v>8</v>
      </c>
      <c r="O4" s="6"/>
    </row>
    <row r="5" spans="2:15" s="3" customFormat="1" ht="15.75" thickBot="1">
      <c r="B5" s="135"/>
      <c r="C5" s="142"/>
      <c r="D5" s="15">
        <v>220</v>
      </c>
      <c r="E5" s="15">
        <v>110</v>
      </c>
      <c r="F5" s="142"/>
      <c r="G5" s="142"/>
      <c r="H5" s="143"/>
      <c r="I5" s="142"/>
      <c r="J5" s="15">
        <v>220</v>
      </c>
      <c r="K5" s="16">
        <v>110</v>
      </c>
      <c r="L5" s="142"/>
      <c r="M5" s="142"/>
      <c r="N5" s="132"/>
      <c r="O5" s="7"/>
    </row>
    <row r="6" spans="2:15" ht="15.75" customHeight="1" thickBot="1">
      <c r="B6" s="50" t="s">
        <v>25</v>
      </c>
      <c r="C6" s="51">
        <f t="shared" ref="C6:N6" si="0">SUM(C7:C9,C14,C16)</f>
        <v>0</v>
      </c>
      <c r="D6" s="52">
        <f t="shared" si="0"/>
        <v>0</v>
      </c>
      <c r="E6" s="52" t="e">
        <f t="shared" si="0"/>
        <v>#REF!</v>
      </c>
      <c r="F6" s="52" t="e">
        <f t="shared" si="0"/>
        <v>#REF!</v>
      </c>
      <c r="G6" s="52" t="e">
        <f t="shared" si="0"/>
        <v>#REF!</v>
      </c>
      <c r="H6" s="52" t="e">
        <f t="shared" si="0"/>
        <v>#REF!</v>
      </c>
      <c r="I6" s="53">
        <v>4743798.309665991</v>
      </c>
      <c r="J6" s="52">
        <f t="shared" si="0"/>
        <v>0</v>
      </c>
      <c r="K6" s="52">
        <f t="shared" si="0"/>
        <v>4608611.5974999908</v>
      </c>
      <c r="L6" s="52">
        <f t="shared" si="0"/>
        <v>47191.189566000015</v>
      </c>
      <c r="M6" s="52">
        <f t="shared" si="0"/>
        <v>87995.522599999997</v>
      </c>
      <c r="N6" s="54">
        <f t="shared" si="0"/>
        <v>0</v>
      </c>
    </row>
    <row r="7" spans="2:15" ht="14.25">
      <c r="B7" s="44" t="s">
        <v>15</v>
      </c>
      <c r="C7" s="45">
        <f>SUM(E7:H7)</f>
        <v>0</v>
      </c>
      <c r="D7" s="46"/>
      <c r="E7" s="46"/>
      <c r="F7" s="46"/>
      <c r="G7" s="46"/>
      <c r="H7" s="46">
        <v>0</v>
      </c>
      <c r="I7" s="47">
        <v>2889264.6883999999</v>
      </c>
      <c r="J7" s="48"/>
      <c r="K7" s="48">
        <v>2808913.9844</v>
      </c>
      <c r="L7" s="48">
        <v>13082.4</v>
      </c>
      <c r="M7" s="48">
        <v>67268.304000000004</v>
      </c>
      <c r="N7" s="49">
        <v>0</v>
      </c>
    </row>
    <row r="8" spans="2:15" ht="14.25">
      <c r="B8" s="17" t="s">
        <v>16</v>
      </c>
      <c r="C8" s="18">
        <f>SUM(D8:H8)</f>
        <v>0</v>
      </c>
      <c r="D8" s="19"/>
      <c r="E8" s="19"/>
      <c r="F8" s="19"/>
      <c r="G8" s="19"/>
      <c r="H8" s="19"/>
      <c r="I8" s="20">
        <v>0</v>
      </c>
      <c r="J8" s="21"/>
      <c r="K8" s="21"/>
      <c r="L8" s="21"/>
      <c r="M8" s="21"/>
      <c r="N8" s="22"/>
    </row>
    <row r="9" spans="2:15" ht="14.25">
      <c r="B9" s="17" t="s">
        <v>22</v>
      </c>
      <c r="C9" s="18">
        <f>SUM(C10:C12)</f>
        <v>0</v>
      </c>
      <c r="D9" s="19"/>
      <c r="E9" s="19" t="e">
        <f>E10+E11+E12+#REF!</f>
        <v>#REF!</v>
      </c>
      <c r="F9" s="19" t="e">
        <f>F10+F11+F12+#REF!</f>
        <v>#REF!</v>
      </c>
      <c r="G9" s="19" t="e">
        <f>G10+G11+G12+#REF!</f>
        <v>#REF!</v>
      </c>
      <c r="H9" s="19" t="e">
        <f>H10+H11+H12+#REF!</f>
        <v>#REF!</v>
      </c>
      <c r="I9" s="20">
        <v>88115.000099990837</v>
      </c>
      <c r="J9" s="21"/>
      <c r="K9" s="21">
        <v>87764.693099990807</v>
      </c>
      <c r="L9" s="21">
        <v>350.30700000002332</v>
      </c>
      <c r="M9" s="21">
        <v>0</v>
      </c>
      <c r="N9" s="22">
        <v>0</v>
      </c>
    </row>
    <row r="10" spans="2:15" ht="14.25">
      <c r="B10" s="23" t="s">
        <v>33</v>
      </c>
      <c r="C10" s="24">
        <f>SUM(E10:H10)</f>
        <v>0</v>
      </c>
      <c r="D10" s="25"/>
      <c r="E10" s="25"/>
      <c r="F10" s="25"/>
      <c r="G10" s="25"/>
      <c r="H10" s="25"/>
      <c r="I10" s="26">
        <v>115.05609999999984</v>
      </c>
      <c r="J10" s="27"/>
      <c r="K10" s="27">
        <v>115.05609999999984</v>
      </c>
      <c r="L10" s="27">
        <v>0</v>
      </c>
      <c r="M10" s="27">
        <v>0</v>
      </c>
      <c r="N10" s="28">
        <v>0</v>
      </c>
    </row>
    <row r="11" spans="2:15" ht="14.25">
      <c r="B11" s="23" t="s">
        <v>34</v>
      </c>
      <c r="C11" s="24">
        <f>SUM(E11:H11)</f>
        <v>0</v>
      </c>
      <c r="D11" s="25"/>
      <c r="E11" s="25"/>
      <c r="F11" s="25"/>
      <c r="G11" s="25"/>
      <c r="H11" s="25"/>
      <c r="I11" s="26">
        <v>11957.794999999966</v>
      </c>
      <c r="J11" s="27"/>
      <c r="K11" s="27">
        <v>11957.794999999966</v>
      </c>
      <c r="L11" s="27">
        <v>0</v>
      </c>
      <c r="M11" s="27">
        <v>0</v>
      </c>
      <c r="N11" s="28">
        <v>0</v>
      </c>
    </row>
    <row r="12" spans="2:15" ht="14.25">
      <c r="B12" s="23" t="s">
        <v>35</v>
      </c>
      <c r="C12" s="24">
        <f>SUM(E12:H12)</f>
        <v>0</v>
      </c>
      <c r="D12" s="25"/>
      <c r="E12" s="25"/>
      <c r="F12" s="25"/>
      <c r="G12" s="25"/>
      <c r="H12" s="25"/>
      <c r="I12" s="26">
        <v>76042.148999990866</v>
      </c>
      <c r="J12" s="27"/>
      <c r="K12" s="27">
        <v>75691.841999990836</v>
      </c>
      <c r="L12" s="27">
        <v>350.30700000002332</v>
      </c>
      <c r="M12" s="27">
        <v>0</v>
      </c>
      <c r="N12" s="28">
        <v>0</v>
      </c>
    </row>
    <row r="13" spans="2:15" ht="14.25">
      <c r="B13" s="23"/>
      <c r="C13" s="24"/>
      <c r="D13" s="25"/>
      <c r="E13" s="25"/>
      <c r="F13" s="25"/>
      <c r="G13" s="25"/>
      <c r="H13" s="25"/>
      <c r="I13" s="26"/>
      <c r="J13" s="27"/>
      <c r="K13" s="27">
        <v>0</v>
      </c>
      <c r="L13" s="27">
        <v>0</v>
      </c>
      <c r="M13" s="27">
        <v>0</v>
      </c>
      <c r="N13" s="28">
        <v>0</v>
      </c>
    </row>
    <row r="14" spans="2:15" ht="14.25">
      <c r="B14" s="17" t="s">
        <v>29</v>
      </c>
      <c r="C14" s="18">
        <f>SUM(D14:H14)</f>
        <v>0</v>
      </c>
      <c r="D14" s="19"/>
      <c r="E14" s="19"/>
      <c r="F14" s="19"/>
      <c r="G14" s="29"/>
      <c r="H14" s="19"/>
      <c r="I14" s="20">
        <v>1766418.6211659999</v>
      </c>
      <c r="J14" s="21"/>
      <c r="K14" s="27">
        <v>1711932.92</v>
      </c>
      <c r="L14" s="27">
        <v>33758.482565999991</v>
      </c>
      <c r="M14" s="27">
        <v>20727.2186</v>
      </c>
      <c r="N14" s="28">
        <v>0</v>
      </c>
    </row>
    <row r="15" spans="2:15" ht="14.25">
      <c r="B15" s="30" t="s">
        <v>28</v>
      </c>
      <c r="C15" s="18">
        <f>SUM(D15:H15)</f>
        <v>0</v>
      </c>
      <c r="D15" s="19"/>
      <c r="E15" s="25"/>
      <c r="F15" s="25"/>
      <c r="G15" s="25"/>
      <c r="H15" s="25"/>
      <c r="I15" s="20">
        <v>0</v>
      </c>
      <c r="J15" s="21"/>
      <c r="K15" s="27">
        <v>0</v>
      </c>
      <c r="L15" s="27">
        <v>0</v>
      </c>
      <c r="M15" s="27">
        <v>0</v>
      </c>
      <c r="N15" s="28">
        <v>0</v>
      </c>
    </row>
    <row r="16" spans="2:15" ht="15" thickBot="1">
      <c r="B16" s="31" t="s">
        <v>32</v>
      </c>
      <c r="C16" s="32">
        <f>SUM(D16:H16)</f>
        <v>0</v>
      </c>
      <c r="D16" s="33"/>
      <c r="E16" s="33">
        <v>0</v>
      </c>
      <c r="F16" s="33">
        <v>0</v>
      </c>
      <c r="G16" s="33">
        <v>0</v>
      </c>
      <c r="H16" s="33"/>
      <c r="I16" s="34">
        <v>0</v>
      </c>
      <c r="J16" s="35"/>
      <c r="K16" s="36">
        <v>0</v>
      </c>
      <c r="L16" s="36">
        <v>0</v>
      </c>
      <c r="M16" s="36">
        <v>0</v>
      </c>
      <c r="N16" s="37">
        <v>0</v>
      </c>
    </row>
    <row r="17" spans="2:18" ht="15" thickBot="1">
      <c r="B17" s="50" t="s">
        <v>26</v>
      </c>
      <c r="C17" s="51" t="e">
        <f t="shared" ref="C17:J17" si="1">SUM(C18:C20,C25)</f>
        <v>#REF!</v>
      </c>
      <c r="D17" s="52">
        <f t="shared" si="1"/>
        <v>0</v>
      </c>
      <c r="E17" s="52" t="e">
        <f t="shared" si="1"/>
        <v>#REF!</v>
      </c>
      <c r="F17" s="52" t="e">
        <f t="shared" si="1"/>
        <v>#REF!</v>
      </c>
      <c r="G17" s="52" t="e">
        <f t="shared" si="1"/>
        <v>#REF!</v>
      </c>
      <c r="H17" s="52" t="e">
        <f t="shared" si="1"/>
        <v>#REF!</v>
      </c>
      <c r="I17" s="53">
        <v>1545947.7629165</v>
      </c>
      <c r="J17" s="52">
        <f t="shared" si="1"/>
        <v>0</v>
      </c>
      <c r="K17" s="52">
        <v>1523370.657224</v>
      </c>
      <c r="L17" s="52">
        <v>18171.281692499997</v>
      </c>
      <c r="M17" s="52">
        <v>4393.7149999999992</v>
      </c>
      <c r="N17" s="56">
        <v>12.108999999999998</v>
      </c>
    </row>
    <row r="18" spans="2:18" ht="14.25">
      <c r="B18" s="44" t="s">
        <v>17</v>
      </c>
      <c r="C18" s="45">
        <f>SUM(D18:H18)</f>
        <v>0</v>
      </c>
      <c r="D18" s="46"/>
      <c r="E18" s="46"/>
      <c r="F18" s="46">
        <v>0</v>
      </c>
      <c r="G18" s="46">
        <v>0</v>
      </c>
      <c r="H18" s="46">
        <v>0</v>
      </c>
      <c r="I18" s="55">
        <v>471475.56400000001</v>
      </c>
      <c r="J18" s="48"/>
      <c r="K18" s="48">
        <v>471446.93400000001</v>
      </c>
      <c r="L18" s="48">
        <v>0</v>
      </c>
      <c r="M18" s="48">
        <v>16.521000000000001</v>
      </c>
      <c r="N18" s="49">
        <v>12.108999999999998</v>
      </c>
    </row>
    <row r="19" spans="2:18" ht="14.25">
      <c r="B19" s="17" t="s">
        <v>18</v>
      </c>
      <c r="C19" s="18">
        <f>SUM(D19:H19)</f>
        <v>0</v>
      </c>
      <c r="D19" s="19"/>
      <c r="E19" s="19"/>
      <c r="F19" s="19"/>
      <c r="G19" s="19"/>
      <c r="H19" s="19"/>
      <c r="I19" s="38">
        <v>0</v>
      </c>
      <c r="J19" s="21"/>
      <c r="K19" s="21"/>
      <c r="L19" s="21"/>
      <c r="M19" s="21"/>
      <c r="N19" s="22"/>
    </row>
    <row r="20" spans="2:18" ht="14.25">
      <c r="B20" s="17" t="s">
        <v>23</v>
      </c>
      <c r="C20" s="18" t="e">
        <f>SUM(C21:C22)+C24+#REF!</f>
        <v>#REF!</v>
      </c>
      <c r="D20" s="19"/>
      <c r="E20" s="19" t="e">
        <f>E21+E22+E24+#REF!</f>
        <v>#REF!</v>
      </c>
      <c r="F20" s="19" t="e">
        <f>F21+F22+F24+#REF!</f>
        <v>#REF!</v>
      </c>
      <c r="G20" s="19" t="e">
        <f>G21+G22+G24+#REF!</f>
        <v>#REF!</v>
      </c>
      <c r="H20" s="19" t="e">
        <f>H21+H22+H24+#REF!</f>
        <v>#REF!</v>
      </c>
      <c r="I20" s="21">
        <v>268531.99698649999</v>
      </c>
      <c r="J20" s="21">
        <f t="shared" ref="J20" si="2">J21+J22+J24</f>
        <v>0</v>
      </c>
      <c r="K20" s="21">
        <v>267162.953224</v>
      </c>
      <c r="L20" s="21">
        <v>1369.0437625000002</v>
      </c>
      <c r="M20" s="21">
        <v>0</v>
      </c>
      <c r="N20" s="22">
        <v>0</v>
      </c>
    </row>
    <row r="21" spans="2:18" ht="14.25">
      <c r="B21" s="23" t="s">
        <v>33</v>
      </c>
      <c r="C21" s="24">
        <f t="shared" ref="C21:C35" si="3">SUM(D21:H21)</f>
        <v>0</v>
      </c>
      <c r="D21" s="25"/>
      <c r="E21" s="25"/>
      <c r="F21" s="25"/>
      <c r="G21" s="25"/>
      <c r="H21" s="25"/>
      <c r="I21" s="39">
        <v>268419.26378649997</v>
      </c>
      <c r="J21" s="27"/>
      <c r="K21" s="27">
        <v>267060.00702399999</v>
      </c>
      <c r="L21" s="27">
        <v>1359.2567625000001</v>
      </c>
      <c r="M21" s="27">
        <v>0</v>
      </c>
      <c r="N21" s="28">
        <v>0</v>
      </c>
    </row>
    <row r="22" spans="2:18" ht="14.25">
      <c r="B22" s="23" t="s">
        <v>34</v>
      </c>
      <c r="C22" s="24">
        <f t="shared" si="3"/>
        <v>0</v>
      </c>
      <c r="D22" s="25"/>
      <c r="E22" s="25"/>
      <c r="F22" s="25"/>
      <c r="G22" s="25"/>
      <c r="H22" s="25"/>
      <c r="I22" s="39">
        <v>100.97699999999377</v>
      </c>
      <c r="J22" s="27"/>
      <c r="K22" s="27">
        <v>100.97699999999377</v>
      </c>
      <c r="L22" s="27">
        <v>0</v>
      </c>
      <c r="M22" s="27">
        <v>0</v>
      </c>
      <c r="N22" s="28">
        <v>0</v>
      </c>
    </row>
    <row r="23" spans="2:18" ht="14.25">
      <c r="B23" s="23"/>
      <c r="C23" s="24"/>
      <c r="D23" s="25"/>
      <c r="E23" s="25"/>
      <c r="F23" s="25"/>
      <c r="G23" s="25"/>
      <c r="H23" s="25"/>
      <c r="I23" s="39"/>
      <c r="J23" s="27"/>
      <c r="K23" s="27">
        <v>0</v>
      </c>
      <c r="L23" s="27">
        <v>0</v>
      </c>
      <c r="M23" s="27">
        <v>0</v>
      </c>
      <c r="N23" s="28">
        <v>0</v>
      </c>
    </row>
    <row r="24" spans="2:18" ht="14.25">
      <c r="B24" s="23" t="s">
        <v>35</v>
      </c>
      <c r="C24" s="24">
        <f t="shared" si="3"/>
        <v>0</v>
      </c>
      <c r="D24" s="25"/>
      <c r="E24" s="25"/>
      <c r="F24" s="25"/>
      <c r="G24" s="25"/>
      <c r="H24" s="25"/>
      <c r="I24" s="39">
        <v>11.756200000001076</v>
      </c>
      <c r="J24" s="27"/>
      <c r="K24" s="27">
        <v>1.9692000000011198</v>
      </c>
      <c r="L24" s="27">
        <v>9.7869999999999564</v>
      </c>
      <c r="M24" s="27">
        <v>0</v>
      </c>
      <c r="N24" s="28">
        <v>0</v>
      </c>
      <c r="R24" s="9"/>
    </row>
    <row r="25" spans="2:18" ht="15" thickBot="1">
      <c r="B25" s="31" t="s">
        <v>30</v>
      </c>
      <c r="C25" s="32">
        <f t="shared" si="3"/>
        <v>0</v>
      </c>
      <c r="D25" s="33"/>
      <c r="E25" s="33"/>
      <c r="F25" s="33"/>
      <c r="G25" s="33"/>
      <c r="H25" s="33"/>
      <c r="I25" s="40">
        <v>805940.20192999998</v>
      </c>
      <c r="J25" s="35"/>
      <c r="K25" s="36">
        <v>784760.77</v>
      </c>
      <c r="L25" s="36">
        <v>16802.237929999996</v>
      </c>
      <c r="M25" s="36">
        <v>4377.1939999999995</v>
      </c>
      <c r="N25" s="37">
        <v>0</v>
      </c>
      <c r="R25" s="9"/>
    </row>
    <row r="26" spans="2:18" s="4" customFormat="1" ht="15" thickBot="1">
      <c r="B26" s="58" t="s">
        <v>27</v>
      </c>
      <c r="C26" s="59" t="e">
        <f t="shared" si="3"/>
        <v>#REF!</v>
      </c>
      <c r="D26" s="60">
        <f>SUM(D27:D29,D34,D35)</f>
        <v>0</v>
      </c>
      <c r="E26" s="60" t="e">
        <f>SUM(E27:E29,E34,E35)</f>
        <v>#REF!</v>
      </c>
      <c r="F26" s="60" t="e">
        <f>SUM(F27:F29,F34,F35)</f>
        <v>#REF!</v>
      </c>
      <c r="G26" s="60" t="e">
        <f>SUM(G27:G29,G34,G35)</f>
        <v>#REF!</v>
      </c>
      <c r="H26" s="60" t="e">
        <f>SUM(H27:H29,H34,H35)</f>
        <v>#REF!</v>
      </c>
      <c r="I26" s="61">
        <v>3197850.5467494908</v>
      </c>
      <c r="J26" s="52">
        <f>SUM(J27:J29,J34,J35)</f>
        <v>0</v>
      </c>
      <c r="K26" s="52">
        <v>3085240.9402759909</v>
      </c>
      <c r="L26" s="52">
        <v>29019.907873500018</v>
      </c>
      <c r="M26" s="52">
        <v>83601.807600000015</v>
      </c>
      <c r="N26" s="54">
        <v>-12.108999999999998</v>
      </c>
      <c r="O26" s="8"/>
      <c r="R26" s="10"/>
    </row>
    <row r="27" spans="2:18" ht="14.25">
      <c r="B27" s="44" t="s">
        <v>20</v>
      </c>
      <c r="C27" s="45">
        <f t="shared" si="3"/>
        <v>0</v>
      </c>
      <c r="D27" s="46">
        <f t="shared" ref="D27:H30" si="4">D7-D18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57">
        <v>2417789.1243999996</v>
      </c>
      <c r="J27" s="48">
        <f t="shared" ref="J27:J30" si="5">J7-J18</f>
        <v>0</v>
      </c>
      <c r="K27" s="48">
        <v>2337467.0504000001</v>
      </c>
      <c r="L27" s="48">
        <v>13082.4</v>
      </c>
      <c r="M27" s="48">
        <v>67251.78300000001</v>
      </c>
      <c r="N27" s="49">
        <v>-12.108999999999998</v>
      </c>
    </row>
    <row r="28" spans="2:18" ht="14.25">
      <c r="B28" s="17" t="s">
        <v>21</v>
      </c>
      <c r="C28" s="18">
        <f t="shared" si="3"/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4"/>
        <v>0</v>
      </c>
      <c r="H28" s="19">
        <f t="shared" si="4"/>
        <v>0</v>
      </c>
      <c r="I28" s="29">
        <v>0</v>
      </c>
      <c r="J28" s="21">
        <f t="shared" si="5"/>
        <v>0</v>
      </c>
      <c r="K28" s="21">
        <v>0</v>
      </c>
      <c r="L28" s="21">
        <v>0</v>
      </c>
      <c r="M28" s="21">
        <v>0</v>
      </c>
      <c r="N28" s="22">
        <v>0</v>
      </c>
    </row>
    <row r="29" spans="2:18" ht="14.25">
      <c r="B29" s="17" t="s">
        <v>19</v>
      </c>
      <c r="C29" s="18" t="e">
        <f t="shared" si="3"/>
        <v>#REF!</v>
      </c>
      <c r="D29" s="19">
        <f t="shared" si="4"/>
        <v>0</v>
      </c>
      <c r="E29" s="19" t="e">
        <f t="shared" si="4"/>
        <v>#REF!</v>
      </c>
      <c r="F29" s="19" t="e">
        <f t="shared" si="4"/>
        <v>#REF!</v>
      </c>
      <c r="G29" s="19" t="e">
        <f t="shared" si="4"/>
        <v>#REF!</v>
      </c>
      <c r="H29" s="19" t="e">
        <f t="shared" si="4"/>
        <v>#REF!</v>
      </c>
      <c r="I29" s="29">
        <v>-180416.99688650918</v>
      </c>
      <c r="J29" s="21">
        <f t="shared" si="5"/>
        <v>0</v>
      </c>
      <c r="K29" s="21">
        <v>-179398.26012400919</v>
      </c>
      <c r="L29" s="21">
        <v>-1018.7367624999769</v>
      </c>
      <c r="M29" s="21">
        <v>0</v>
      </c>
      <c r="N29" s="22">
        <v>0</v>
      </c>
    </row>
    <row r="30" spans="2:18" ht="14.25">
      <c r="B30" s="23" t="s">
        <v>33</v>
      </c>
      <c r="C30" s="18">
        <f t="shared" si="3"/>
        <v>0</v>
      </c>
      <c r="D30" s="25">
        <f t="shared" si="4"/>
        <v>0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0</v>
      </c>
      <c r="I30" s="29">
        <v>-268304.20768649998</v>
      </c>
      <c r="J30" s="27">
        <f t="shared" si="5"/>
        <v>0</v>
      </c>
      <c r="K30" s="21">
        <v>-266944.950924</v>
      </c>
      <c r="L30" s="21">
        <v>-1359.2567625000001</v>
      </c>
      <c r="M30" s="21">
        <v>0</v>
      </c>
      <c r="N30" s="22">
        <v>0</v>
      </c>
    </row>
    <row r="31" spans="2:18" ht="14.25">
      <c r="B31" s="23" t="s">
        <v>34</v>
      </c>
      <c r="C31" s="41" t="e">
        <f t="shared" si="3"/>
        <v>#REF!</v>
      </c>
      <c r="D31" s="25" t="e">
        <f>#REF!-D22</f>
        <v>#REF!</v>
      </c>
      <c r="E31" s="19">
        <f>E11-E22</f>
        <v>0</v>
      </c>
      <c r="F31" s="19">
        <f>F11-F22</f>
        <v>0</v>
      </c>
      <c r="G31" s="19">
        <f>G11-G22</f>
        <v>0</v>
      </c>
      <c r="H31" s="19">
        <f>H11-H22</f>
        <v>0</v>
      </c>
      <c r="I31" s="29">
        <v>11856.817999999972</v>
      </c>
      <c r="J31" s="27" t="e">
        <f>#REF!-J22</f>
        <v>#REF!</v>
      </c>
      <c r="K31" s="21">
        <v>11856.817999999972</v>
      </c>
      <c r="L31" s="21">
        <v>0</v>
      </c>
      <c r="M31" s="21">
        <v>0</v>
      </c>
      <c r="N31" s="22">
        <v>0</v>
      </c>
    </row>
    <row r="32" spans="2:18" ht="14.25">
      <c r="B32" s="23" t="s">
        <v>35</v>
      </c>
      <c r="C32" s="18">
        <f t="shared" si="3"/>
        <v>0</v>
      </c>
      <c r="D32" s="25"/>
      <c r="E32" s="19">
        <f>E12-E24</f>
        <v>0</v>
      </c>
      <c r="F32" s="19">
        <f>F12-F24</f>
        <v>0</v>
      </c>
      <c r="G32" s="19">
        <f>G12-G24</f>
        <v>0</v>
      </c>
      <c r="H32" s="19">
        <f>H12-H24</f>
        <v>0</v>
      </c>
      <c r="I32" s="29">
        <v>76030.392799990848</v>
      </c>
      <c r="J32" s="27"/>
      <c r="K32" s="21">
        <v>75689.87279999083</v>
      </c>
      <c r="L32" s="21">
        <v>340.52000000002334</v>
      </c>
      <c r="M32" s="21">
        <v>0</v>
      </c>
      <c r="N32" s="22">
        <v>0</v>
      </c>
    </row>
    <row r="33" spans="2:15" ht="14.25">
      <c r="B33" s="23"/>
      <c r="C33" s="18"/>
      <c r="D33" s="25"/>
      <c r="E33" s="19"/>
      <c r="F33" s="19"/>
      <c r="G33" s="19"/>
      <c r="H33" s="19"/>
      <c r="I33" s="29"/>
      <c r="J33" s="27"/>
      <c r="K33" s="21"/>
      <c r="L33" s="21"/>
      <c r="M33" s="21"/>
      <c r="N33" s="22"/>
    </row>
    <row r="34" spans="2:15" ht="14.25">
      <c r="B34" s="17" t="s">
        <v>31</v>
      </c>
      <c r="C34" s="18">
        <f t="shared" si="3"/>
        <v>0</v>
      </c>
      <c r="D34" s="19">
        <f>D14-D25</f>
        <v>0</v>
      </c>
      <c r="E34" s="19">
        <f>E14-E25</f>
        <v>0</v>
      </c>
      <c r="F34" s="19">
        <f>F14-F25</f>
        <v>0</v>
      </c>
      <c r="G34" s="19">
        <f>G14-G25</f>
        <v>0</v>
      </c>
      <c r="H34" s="19">
        <f>H14-H25</f>
        <v>0</v>
      </c>
      <c r="I34" s="29">
        <v>960478.41923599993</v>
      </c>
      <c r="J34" s="21">
        <f>J14-J25</f>
        <v>0</v>
      </c>
      <c r="K34" s="21">
        <v>927172.14999999991</v>
      </c>
      <c r="L34" s="21">
        <v>16956.244635999996</v>
      </c>
      <c r="M34" s="21">
        <v>16350.024600000001</v>
      </c>
      <c r="N34" s="22">
        <v>0</v>
      </c>
    </row>
    <row r="35" spans="2:15" ht="15" thickBot="1">
      <c r="B35" s="31" t="s">
        <v>32</v>
      </c>
      <c r="C35" s="32">
        <f t="shared" si="3"/>
        <v>0</v>
      </c>
      <c r="D35" s="33">
        <f>D16</f>
        <v>0</v>
      </c>
      <c r="E35" s="33">
        <f>E16</f>
        <v>0</v>
      </c>
      <c r="F35" s="33">
        <f>F16</f>
        <v>0</v>
      </c>
      <c r="G35" s="33">
        <f>G16</f>
        <v>0</v>
      </c>
      <c r="H35" s="33">
        <f>H16</f>
        <v>0</v>
      </c>
      <c r="I35" s="42">
        <v>0</v>
      </c>
      <c r="J35" s="35">
        <f>J16</f>
        <v>0</v>
      </c>
      <c r="K35" s="35">
        <v>0</v>
      </c>
      <c r="L35" s="35">
        <v>0</v>
      </c>
      <c r="M35" s="35">
        <v>0</v>
      </c>
      <c r="N35" s="43">
        <v>0</v>
      </c>
    </row>
    <row r="38" spans="2:15" s="11" customFormat="1" ht="18">
      <c r="B38" s="13"/>
      <c r="C38" s="13"/>
      <c r="D38" s="13"/>
      <c r="E38" s="13"/>
      <c r="F38" s="13"/>
      <c r="G38" s="13"/>
      <c r="H38" s="13"/>
      <c r="I38" s="13"/>
      <c r="J38" s="13"/>
      <c r="K38" s="14"/>
      <c r="L38" s="14"/>
      <c r="M38" s="14"/>
      <c r="N38" s="14"/>
      <c r="O38" s="12"/>
    </row>
    <row r="178" spans="3:8">
      <c r="C178" s="128"/>
      <c r="D178" s="128"/>
      <c r="E178" s="128"/>
      <c r="F178" s="128"/>
      <c r="G178" s="128"/>
      <c r="H178" s="128"/>
    </row>
  </sheetData>
  <mergeCells count="16">
    <mergeCell ref="C178:H178"/>
    <mergeCell ref="B1:N1"/>
    <mergeCell ref="B2:N2"/>
    <mergeCell ref="N4:N5"/>
    <mergeCell ref="B3:B5"/>
    <mergeCell ref="C3:H3"/>
    <mergeCell ref="I3:N3"/>
    <mergeCell ref="C4:C5"/>
    <mergeCell ref="D4:E4"/>
    <mergeCell ref="F4:F5"/>
    <mergeCell ref="G4:G5"/>
    <mergeCell ref="H4:H5"/>
    <mergeCell ref="I4:I5"/>
    <mergeCell ref="J4:K4"/>
    <mergeCell ref="L4:L5"/>
    <mergeCell ref="M4:M5"/>
  </mergeCells>
  <pageMargins left="0.70866141732283472" right="0.70866141732283472" top="0.74803149606299213" bottom="0.74803149606299213" header="0.31496062992125984" footer="0.31496062992125984"/>
  <pageSetup paperSize="9" scale="2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B31" sqref="B31"/>
    </sheetView>
  </sheetViews>
  <sheetFormatPr defaultColWidth="9.140625" defaultRowHeight="15"/>
  <cols>
    <col min="1" max="1" width="5.28515625" style="62" customWidth="1"/>
    <col min="2" max="2" width="73.5703125" style="62" bestFit="1" customWidth="1"/>
    <col min="3" max="3" width="15.140625" style="62" customWidth="1"/>
    <col min="4" max="4" width="15.28515625" style="62" bestFit="1" customWidth="1"/>
    <col min="5" max="5" width="15.42578125" style="62" customWidth="1"/>
    <col min="6" max="6" width="15.140625" style="62" customWidth="1"/>
    <col min="7" max="7" width="14.28515625" style="62" customWidth="1"/>
    <col min="8" max="8" width="17.140625" style="62" customWidth="1"/>
    <col min="9" max="9" width="12" style="62" customWidth="1"/>
    <col min="10" max="10" width="15.42578125" style="62" customWidth="1"/>
    <col min="11" max="16384" width="9.140625" style="62"/>
  </cols>
  <sheetData>
    <row r="1" spans="1:14" ht="24.75" customHeight="1">
      <c r="A1" s="129" t="s">
        <v>47</v>
      </c>
      <c r="B1" s="129"/>
      <c r="C1" s="129"/>
      <c r="D1" s="129"/>
      <c r="E1" s="129"/>
      <c r="F1" s="129"/>
      <c r="G1" s="129"/>
      <c r="H1" s="129"/>
      <c r="I1" s="88"/>
      <c r="J1" s="88"/>
      <c r="K1" s="88"/>
      <c r="L1" s="88"/>
      <c r="M1" s="88"/>
    </row>
    <row r="2" spans="1:14" ht="22.5" customHeight="1" thickBot="1">
      <c r="A2" s="130" t="s">
        <v>48</v>
      </c>
      <c r="B2" s="130"/>
      <c r="C2" s="130"/>
      <c r="D2" s="130"/>
      <c r="E2" s="130"/>
      <c r="F2" s="130"/>
      <c r="G2" s="130"/>
      <c r="H2" s="130"/>
      <c r="I2" s="89"/>
      <c r="J2" s="89"/>
      <c r="K2" s="89"/>
      <c r="L2" s="89"/>
      <c r="M2" s="89"/>
    </row>
    <row r="3" spans="1:14" ht="16.5" thickBot="1">
      <c r="A3" s="147" t="s">
        <v>0</v>
      </c>
      <c r="B3" s="150" t="s">
        <v>1</v>
      </c>
      <c r="C3" s="153" t="s">
        <v>49</v>
      </c>
      <c r="D3" s="156" t="s">
        <v>50</v>
      </c>
      <c r="E3" s="157"/>
      <c r="F3" s="157"/>
      <c r="G3" s="157"/>
      <c r="H3" s="158"/>
    </row>
    <row r="4" spans="1:14">
      <c r="A4" s="148"/>
      <c r="B4" s="151"/>
      <c r="C4" s="154"/>
      <c r="D4" s="159" t="s">
        <v>4</v>
      </c>
      <c r="E4" s="145" t="s">
        <v>5</v>
      </c>
      <c r="F4" s="145" t="s">
        <v>6</v>
      </c>
      <c r="G4" s="145" t="s">
        <v>44</v>
      </c>
      <c r="H4" s="161" t="s">
        <v>8</v>
      </c>
    </row>
    <row r="5" spans="1:14" ht="15.75" thickBot="1">
      <c r="A5" s="149"/>
      <c r="B5" s="152"/>
      <c r="C5" s="155"/>
      <c r="D5" s="160"/>
      <c r="E5" s="146"/>
      <c r="F5" s="146"/>
      <c r="G5" s="146"/>
      <c r="H5" s="162"/>
    </row>
    <row r="6" spans="1:14" ht="21.75" customHeight="1" thickBot="1">
      <c r="A6" s="66" t="s">
        <v>9</v>
      </c>
      <c r="B6" s="76" t="s">
        <v>51</v>
      </c>
      <c r="C6" s="71" t="s">
        <v>52</v>
      </c>
      <c r="D6" s="77">
        <v>3197850.5467494912</v>
      </c>
      <c r="E6" s="77">
        <v>3085240.9402759909</v>
      </c>
      <c r="F6" s="77">
        <v>891717.90787350002</v>
      </c>
      <c r="G6" s="77">
        <v>2917561.1415999997</v>
      </c>
      <c r="H6" s="78">
        <v>2192037.4369999999</v>
      </c>
      <c r="J6" s="63"/>
    </row>
    <row r="7" spans="1:14" ht="21.75" customHeight="1" thickBot="1">
      <c r="A7" s="66" t="s">
        <v>10</v>
      </c>
      <c r="B7" s="76" t="s">
        <v>53</v>
      </c>
      <c r="C7" s="71" t="s">
        <v>52</v>
      </c>
      <c r="D7" s="77">
        <v>1871400.4652319611</v>
      </c>
      <c r="E7" s="77">
        <v>58689.415999999204</v>
      </c>
      <c r="F7" s="77">
        <v>35177.166054000023</v>
      </c>
      <c r="G7" s="77">
        <v>421358.28917796188</v>
      </c>
      <c r="H7" s="78">
        <v>1356175.594</v>
      </c>
      <c r="J7" s="64"/>
    </row>
    <row r="8" spans="1:14" ht="21.75" customHeight="1">
      <c r="A8" s="67" t="s">
        <v>11</v>
      </c>
      <c r="B8" s="79" t="s">
        <v>54</v>
      </c>
      <c r="C8" s="72" t="s">
        <v>52</v>
      </c>
      <c r="D8" s="80">
        <v>1326450.0815175294</v>
      </c>
      <c r="E8" s="80">
        <v>142814.74127599155</v>
      </c>
      <c r="F8" s="80">
        <v>43620.190819499992</v>
      </c>
      <c r="G8" s="80">
        <v>304153.3084220381</v>
      </c>
      <c r="H8" s="81">
        <v>835861.84299999988</v>
      </c>
    </row>
    <row r="9" spans="1:14" ht="21.75" customHeight="1" thickBot="1">
      <c r="A9" s="68" t="s">
        <v>12</v>
      </c>
      <c r="B9" s="82" t="s">
        <v>55</v>
      </c>
      <c r="C9" s="73" t="s">
        <v>56</v>
      </c>
      <c r="D9" s="83">
        <v>41.479426950262635</v>
      </c>
      <c r="E9" s="83">
        <v>4.6289655829348622</v>
      </c>
      <c r="F9" s="83">
        <v>4.8917029067546771</v>
      </c>
      <c r="G9" s="83">
        <v>10.424916348290802</v>
      </c>
      <c r="H9" s="84">
        <v>38.131732099610112</v>
      </c>
    </row>
    <row r="10" spans="1:14" ht="21.75" customHeight="1">
      <c r="A10" s="67" t="s">
        <v>13</v>
      </c>
      <c r="B10" s="79" t="s">
        <v>57</v>
      </c>
      <c r="C10" s="72" t="s">
        <v>52</v>
      </c>
      <c r="D10" s="80">
        <v>857500.45699999982</v>
      </c>
      <c r="E10" s="80">
        <v>166973.54700000002</v>
      </c>
      <c r="F10" s="80">
        <v>59936.771999999997</v>
      </c>
      <c r="G10" s="80">
        <v>260081.07700000005</v>
      </c>
      <c r="H10" s="81">
        <v>370509.06099999999</v>
      </c>
      <c r="N10" s="62">
        <v>0</v>
      </c>
    </row>
    <row r="11" spans="1:14" ht="21.75" customHeight="1">
      <c r="A11" s="69" t="s">
        <v>58</v>
      </c>
      <c r="B11" s="85" t="s">
        <v>59</v>
      </c>
      <c r="C11" s="74" t="s">
        <v>52</v>
      </c>
      <c r="D11" s="86">
        <v>55620.194000000003</v>
      </c>
      <c r="E11" s="86">
        <v>18807.811999999998</v>
      </c>
      <c r="F11" s="86">
        <v>7258.9130000000005</v>
      </c>
      <c r="G11" s="86">
        <v>26060.038999999997</v>
      </c>
      <c r="H11" s="87">
        <v>3493.4300000000003</v>
      </c>
    </row>
    <row r="12" spans="1:14" ht="21.75" customHeight="1">
      <c r="A12" s="69" t="s">
        <v>60</v>
      </c>
      <c r="B12" s="85" t="s">
        <v>61</v>
      </c>
      <c r="C12" s="74" t="s">
        <v>52</v>
      </c>
      <c r="D12" s="86">
        <v>779411.05299999996</v>
      </c>
      <c r="E12" s="86">
        <v>146687.97499999998</v>
      </c>
      <c r="F12" s="86">
        <v>51302.179000000004</v>
      </c>
      <c r="G12" s="86">
        <v>221778.95799999998</v>
      </c>
      <c r="H12" s="87">
        <v>359641.94099999993</v>
      </c>
    </row>
    <row r="13" spans="1:14" ht="21.75" customHeight="1">
      <c r="A13" s="69" t="s">
        <v>62</v>
      </c>
      <c r="B13" s="85" t="s">
        <v>63</v>
      </c>
      <c r="C13" s="74" t="s">
        <v>52</v>
      </c>
      <c r="D13" s="86">
        <v>22469.21</v>
      </c>
      <c r="E13" s="86">
        <v>1477.76</v>
      </c>
      <c r="F13" s="86">
        <v>1375.68</v>
      </c>
      <c r="G13" s="86">
        <v>12242.080000000002</v>
      </c>
      <c r="H13" s="87">
        <v>7373.69</v>
      </c>
      <c r="J13" s="65"/>
    </row>
    <row r="14" spans="1:14" ht="21.75" customHeight="1" thickBot="1">
      <c r="A14" s="70" t="s">
        <v>64</v>
      </c>
      <c r="B14" s="82" t="s">
        <v>65</v>
      </c>
      <c r="C14" s="75" t="s">
        <v>56</v>
      </c>
      <c r="D14" s="83">
        <v>26.814900961260388</v>
      </c>
      <c r="E14" s="83">
        <v>5.4120099607216856</v>
      </c>
      <c r="F14" s="83">
        <v>6.7214947093450856</v>
      </c>
      <c r="G14" s="83">
        <v>8.9143316755778681</v>
      </c>
      <c r="H14" s="84">
        <v>16.902496953112031</v>
      </c>
    </row>
    <row r="15" spans="1:14" ht="21.75" customHeight="1">
      <c r="A15" s="67" t="s">
        <v>14</v>
      </c>
      <c r="B15" s="79" t="s">
        <v>66</v>
      </c>
      <c r="C15" s="72" t="s">
        <v>52</v>
      </c>
      <c r="D15" s="80">
        <v>468949.62451752962</v>
      </c>
      <c r="E15" s="80">
        <v>-24158.805724008438</v>
      </c>
      <c r="F15" s="80">
        <v>-16316.581180500001</v>
      </c>
      <c r="G15" s="80">
        <v>44072.23142203813</v>
      </c>
      <c r="H15" s="81">
        <v>465352.78199999989</v>
      </c>
    </row>
    <row r="16" spans="1:14" ht="21.75" customHeight="1" thickBot="1">
      <c r="A16" s="70" t="s">
        <v>67</v>
      </c>
      <c r="B16" s="82" t="s">
        <v>68</v>
      </c>
      <c r="C16" s="75" t="s">
        <v>56</v>
      </c>
      <c r="D16" s="83">
        <v>14.664525989002247</v>
      </c>
      <c r="E16" s="83">
        <v>-0.78304437778682223</v>
      </c>
      <c r="F16" s="83">
        <v>-1.8297918025904094</v>
      </c>
      <c r="G16" s="83">
        <v>1.5105846727129353</v>
      </c>
      <c r="H16" s="84">
        <v>21.229235146498088</v>
      </c>
    </row>
  </sheetData>
  <mergeCells count="11">
    <mergeCell ref="E4:E5"/>
    <mergeCell ref="A1:H1"/>
    <mergeCell ref="A2:H2"/>
    <mergeCell ref="A3:A5"/>
    <mergeCell ref="B3:B5"/>
    <mergeCell ref="C3:C5"/>
    <mergeCell ref="D3:H3"/>
    <mergeCell ref="D4:D5"/>
    <mergeCell ref="F4:F5"/>
    <mergeCell ref="G4:G5"/>
    <mergeCell ref="H4:H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topLeftCell="B1" workbookViewId="0">
      <selection activeCell="L19" sqref="L19"/>
    </sheetView>
  </sheetViews>
  <sheetFormatPr defaultRowHeight="12.75"/>
  <cols>
    <col min="1" max="1" width="12.85546875" style="97" hidden="1" customWidth="1"/>
    <col min="2" max="2" width="4.42578125" style="101" customWidth="1"/>
    <col min="3" max="3" width="39.28515625" style="102" customWidth="1"/>
    <col min="4" max="8" width="15.7109375" style="98" customWidth="1"/>
    <col min="9" max="9" width="20.85546875" style="97" customWidth="1"/>
    <col min="10" max="12" width="11.140625" style="97" customWidth="1"/>
    <col min="13" max="16" width="9.140625" style="97"/>
    <col min="17" max="16384" width="9.140625" style="98"/>
  </cols>
  <sheetData>
    <row r="1" spans="1:16" s="90" customFormat="1" ht="12.75" customHeight="1">
      <c r="B1" s="91"/>
      <c r="C1" s="170"/>
      <c r="D1" s="170"/>
      <c r="E1" s="170"/>
      <c r="F1" s="170"/>
      <c r="G1" s="170"/>
      <c r="H1" s="170"/>
    </row>
    <row r="2" spans="1:16" s="90" customFormat="1" ht="12.75" customHeight="1">
      <c r="B2" s="91"/>
      <c r="C2" s="171"/>
      <c r="D2" s="171"/>
      <c r="E2" s="171"/>
      <c r="F2" s="171"/>
      <c r="G2" s="171"/>
      <c r="H2" s="171"/>
    </row>
    <row r="3" spans="1:16" s="90" customFormat="1" ht="16.5" customHeight="1">
      <c r="C3" s="172" t="s">
        <v>88</v>
      </c>
      <c r="D3" s="172"/>
      <c r="E3" s="172"/>
      <c r="F3" s="172"/>
      <c r="G3" s="172"/>
      <c r="H3" s="172"/>
    </row>
    <row r="4" spans="1:16" s="90" customFormat="1" ht="16.5" thickBot="1">
      <c r="C4" s="163" t="s">
        <v>89</v>
      </c>
      <c r="D4" s="163"/>
      <c r="E4" s="163"/>
      <c r="F4" s="163"/>
      <c r="G4" s="163"/>
      <c r="H4" s="163"/>
    </row>
    <row r="5" spans="1:16" s="90" customFormat="1" ht="28.5" customHeight="1">
      <c r="B5" s="164" t="s">
        <v>0</v>
      </c>
      <c r="C5" s="166" t="s">
        <v>69</v>
      </c>
      <c r="D5" s="168" t="s">
        <v>70</v>
      </c>
      <c r="E5" s="168"/>
      <c r="F5" s="168"/>
      <c r="G5" s="168"/>
      <c r="H5" s="169"/>
    </row>
    <row r="6" spans="1:16" s="90" customFormat="1" ht="19.5" customHeight="1">
      <c r="B6" s="165"/>
      <c r="C6" s="167"/>
      <c r="D6" s="92" t="s">
        <v>4</v>
      </c>
      <c r="E6" s="92" t="s">
        <v>5</v>
      </c>
      <c r="F6" s="92" t="s">
        <v>24</v>
      </c>
      <c r="G6" s="92" t="s">
        <v>71</v>
      </c>
      <c r="H6" s="93" t="s">
        <v>8</v>
      </c>
    </row>
    <row r="7" spans="1:16" s="90" customFormat="1" ht="12.75" customHeight="1" thickBot="1">
      <c r="B7" s="94">
        <v>1</v>
      </c>
      <c r="C7" s="95">
        <v>2</v>
      </c>
      <c r="D7" s="95">
        <v>3</v>
      </c>
      <c r="E7" s="95">
        <v>4</v>
      </c>
      <c r="F7" s="95">
        <v>5</v>
      </c>
      <c r="G7" s="95">
        <v>6</v>
      </c>
      <c r="H7" s="96">
        <v>7</v>
      </c>
    </row>
    <row r="8" spans="1:16" s="100" customFormat="1" ht="15" customHeight="1" thickBot="1">
      <c r="A8" s="99"/>
      <c r="B8" s="103"/>
      <c r="C8" s="104" t="s">
        <v>72</v>
      </c>
      <c r="D8" s="105">
        <v>1871400.4614649608</v>
      </c>
      <c r="E8" s="106">
        <v>271698.00085599988</v>
      </c>
      <c r="F8" s="106">
        <v>51429.727053999981</v>
      </c>
      <c r="G8" s="106">
        <v>192097.13955496109</v>
      </c>
      <c r="H8" s="107">
        <v>1356175.594</v>
      </c>
      <c r="I8" s="99"/>
      <c r="J8" s="99"/>
      <c r="K8" s="99"/>
      <c r="L8" s="99"/>
      <c r="M8" s="99"/>
      <c r="N8" s="99"/>
      <c r="O8" s="99"/>
      <c r="P8" s="99"/>
    </row>
    <row r="9" spans="1:16" ht="15" customHeight="1">
      <c r="B9" s="108">
        <v>1</v>
      </c>
      <c r="C9" s="109" t="s">
        <v>73</v>
      </c>
      <c r="D9" s="110">
        <v>1593296.77932</v>
      </c>
      <c r="E9" s="111">
        <v>53162.940800000004</v>
      </c>
      <c r="F9" s="111">
        <v>14108.920999999998</v>
      </c>
      <c r="G9" s="111">
        <v>171825.42281999998</v>
      </c>
      <c r="H9" s="112">
        <v>1354199.4946999999</v>
      </c>
    </row>
    <row r="10" spans="1:16" ht="15" customHeight="1">
      <c r="B10" s="113"/>
      <c r="C10" s="114" t="s">
        <v>41</v>
      </c>
      <c r="D10" s="115">
        <v>19647.966</v>
      </c>
      <c r="E10" s="116">
        <v>11940.065999999999</v>
      </c>
      <c r="F10" s="116">
        <v>0</v>
      </c>
      <c r="G10" s="116">
        <v>3988.5439999999999</v>
      </c>
      <c r="H10" s="117">
        <v>3719.3559999999998</v>
      </c>
    </row>
    <row r="11" spans="1:16" ht="15" customHeight="1">
      <c r="B11" s="113"/>
      <c r="C11" s="118" t="s">
        <v>74</v>
      </c>
      <c r="D11" s="115">
        <v>364562.06831999996</v>
      </c>
      <c r="E11" s="116">
        <v>35621.875800000002</v>
      </c>
      <c r="F11" s="116">
        <v>13085.707999999999</v>
      </c>
      <c r="G11" s="116">
        <v>119997.32681999999</v>
      </c>
      <c r="H11" s="117">
        <v>195857.15769999998</v>
      </c>
    </row>
    <row r="12" spans="1:16" ht="15" customHeight="1">
      <c r="B12" s="113"/>
      <c r="C12" s="118" t="s">
        <v>39</v>
      </c>
      <c r="D12" s="115">
        <v>153413.527</v>
      </c>
      <c r="E12" s="116">
        <v>5600.9989999999998</v>
      </c>
      <c r="F12" s="116">
        <v>1023.213</v>
      </c>
      <c r="G12" s="116">
        <v>47839.551999999996</v>
      </c>
      <c r="H12" s="117">
        <v>98949.763000000006</v>
      </c>
    </row>
    <row r="13" spans="1:16" ht="15" customHeight="1">
      <c r="B13" s="113"/>
      <c r="C13" s="118" t="s">
        <v>75</v>
      </c>
      <c r="D13" s="115">
        <v>306572.69099999999</v>
      </c>
      <c r="E13" s="116">
        <v>0</v>
      </c>
      <c r="F13" s="116">
        <v>0</v>
      </c>
      <c r="G13" s="116">
        <v>0</v>
      </c>
      <c r="H13" s="117">
        <v>306572.69099999999</v>
      </c>
    </row>
    <row r="14" spans="1:16" ht="15" customHeight="1">
      <c r="B14" s="113"/>
      <c r="C14" s="118" t="s">
        <v>76</v>
      </c>
      <c r="D14" s="115">
        <v>749100.527</v>
      </c>
      <c r="E14" s="116">
        <v>0</v>
      </c>
      <c r="F14" s="116">
        <v>0</v>
      </c>
      <c r="G14" s="116">
        <v>0</v>
      </c>
      <c r="H14" s="117">
        <v>749100.527</v>
      </c>
    </row>
    <row r="15" spans="1:16" ht="15" customHeight="1">
      <c r="B15" s="113"/>
      <c r="C15" s="118" t="s">
        <v>77</v>
      </c>
      <c r="D15" s="115">
        <v>0</v>
      </c>
      <c r="E15" s="116">
        <v>0</v>
      </c>
      <c r="F15" s="116">
        <v>0</v>
      </c>
      <c r="G15" s="116">
        <v>0</v>
      </c>
      <c r="H15" s="117">
        <v>0</v>
      </c>
    </row>
    <row r="16" spans="1:16" ht="15" customHeight="1">
      <c r="B16" s="113">
        <v>2</v>
      </c>
      <c r="C16" s="119" t="s">
        <v>78</v>
      </c>
      <c r="D16" s="115">
        <v>347.83899999999994</v>
      </c>
      <c r="E16" s="116">
        <v>347.83899999999994</v>
      </c>
      <c r="F16" s="116">
        <v>0</v>
      </c>
      <c r="G16" s="116">
        <v>0</v>
      </c>
      <c r="H16" s="117">
        <v>0</v>
      </c>
    </row>
    <row r="17" spans="2:8" ht="15" customHeight="1">
      <c r="B17" s="113"/>
      <c r="C17" s="119" t="s">
        <v>43</v>
      </c>
      <c r="D17" s="115">
        <v>26155.726999999999</v>
      </c>
      <c r="E17" s="116">
        <v>24938.192999999999</v>
      </c>
      <c r="F17" s="116">
        <v>402.91300000000001</v>
      </c>
      <c r="G17" s="116">
        <v>805.33400000000006</v>
      </c>
      <c r="H17" s="117">
        <v>9.286999999999999</v>
      </c>
    </row>
    <row r="18" spans="2:8" ht="15" customHeight="1">
      <c r="B18" s="113">
        <v>3</v>
      </c>
      <c r="C18" s="119" t="s">
        <v>79</v>
      </c>
      <c r="D18" s="115">
        <v>12.416</v>
      </c>
      <c r="E18" s="116">
        <v>0</v>
      </c>
      <c r="F18" s="116">
        <v>0</v>
      </c>
      <c r="G18" s="116">
        <v>0</v>
      </c>
      <c r="H18" s="117">
        <v>12.416</v>
      </c>
    </row>
    <row r="19" spans="2:8" ht="15" customHeight="1">
      <c r="B19" s="113">
        <v>4</v>
      </c>
      <c r="C19" s="119" t="s">
        <v>80</v>
      </c>
      <c r="D19" s="115">
        <v>64308.935056000002</v>
      </c>
      <c r="E19" s="116">
        <v>64308.935056000002</v>
      </c>
      <c r="F19" s="116">
        <v>0</v>
      </c>
      <c r="G19" s="116">
        <v>0</v>
      </c>
      <c r="H19" s="117">
        <v>0</v>
      </c>
    </row>
    <row r="20" spans="2:8" ht="15" customHeight="1">
      <c r="B20" s="113">
        <v>5</v>
      </c>
      <c r="C20" s="119" t="s">
        <v>42</v>
      </c>
      <c r="D20" s="115">
        <v>9774.1540000000005</v>
      </c>
      <c r="E20" s="116">
        <v>7100.3520000000008</v>
      </c>
      <c r="F20" s="116">
        <v>0</v>
      </c>
      <c r="G20" s="116">
        <v>2673.8020000000001</v>
      </c>
      <c r="H20" s="117">
        <v>0</v>
      </c>
    </row>
    <row r="21" spans="2:8" ht="15" customHeight="1">
      <c r="B21" s="113">
        <v>6</v>
      </c>
      <c r="C21" s="119" t="s">
        <v>81</v>
      </c>
      <c r="D21" s="115">
        <v>0</v>
      </c>
      <c r="E21" s="116">
        <v>0</v>
      </c>
      <c r="F21" s="116">
        <v>0</v>
      </c>
      <c r="G21" s="116">
        <v>0</v>
      </c>
      <c r="H21" s="117">
        <v>0</v>
      </c>
    </row>
    <row r="22" spans="2:8" ht="15" customHeight="1">
      <c r="B22" s="113">
        <v>7</v>
      </c>
      <c r="C22" s="119" t="s">
        <v>36</v>
      </c>
      <c r="D22" s="115">
        <v>1827.3078890000038</v>
      </c>
      <c r="E22" s="116">
        <v>0</v>
      </c>
      <c r="F22" s="116">
        <v>1827.3078890000038</v>
      </c>
      <c r="G22" s="116">
        <v>0</v>
      </c>
      <c r="H22" s="117">
        <v>0</v>
      </c>
    </row>
    <row r="23" spans="2:8" ht="15" customHeight="1">
      <c r="B23" s="113">
        <v>8</v>
      </c>
      <c r="C23" s="119" t="s">
        <v>82</v>
      </c>
      <c r="D23" s="115">
        <v>12427.441999999999</v>
      </c>
      <c r="E23" s="116">
        <v>12427.441999999999</v>
      </c>
      <c r="F23" s="116">
        <v>0</v>
      </c>
      <c r="G23" s="116">
        <v>0</v>
      </c>
      <c r="H23" s="117">
        <v>0</v>
      </c>
    </row>
    <row r="24" spans="2:8" ht="15" customHeight="1">
      <c r="B24" s="113">
        <v>9</v>
      </c>
      <c r="C24" s="119" t="s">
        <v>37</v>
      </c>
      <c r="D24" s="115">
        <v>932.36900000000298</v>
      </c>
      <c r="E24" s="116">
        <v>932.36900000000298</v>
      </c>
      <c r="F24" s="116">
        <v>0</v>
      </c>
      <c r="G24" s="116">
        <v>0</v>
      </c>
      <c r="H24" s="117">
        <v>0</v>
      </c>
    </row>
    <row r="25" spans="2:8" ht="15" customHeight="1">
      <c r="B25" s="113">
        <v>10</v>
      </c>
      <c r="C25" s="119" t="s">
        <v>38</v>
      </c>
      <c r="D25" s="115">
        <v>49196.661599999803</v>
      </c>
      <c r="E25" s="116">
        <v>48422.828999999809</v>
      </c>
      <c r="F25" s="116">
        <v>567.92899999999952</v>
      </c>
      <c r="G25" s="116">
        <v>205.90359999999998</v>
      </c>
      <c r="H25" s="117">
        <v>0</v>
      </c>
    </row>
    <row r="26" spans="2:8" ht="15" customHeight="1">
      <c r="B26" s="113">
        <v>11</v>
      </c>
      <c r="C26" s="120" t="s">
        <v>83</v>
      </c>
      <c r="D26" s="115">
        <v>4247.1230000000005</v>
      </c>
      <c r="E26" s="116">
        <v>4247.1230000000005</v>
      </c>
      <c r="F26" s="116">
        <v>0</v>
      </c>
      <c r="G26" s="116">
        <v>0</v>
      </c>
      <c r="H26" s="117">
        <v>0</v>
      </c>
    </row>
    <row r="27" spans="2:8" ht="15" customHeight="1">
      <c r="B27" s="113">
        <v>12</v>
      </c>
      <c r="C27" s="119" t="s">
        <v>40</v>
      </c>
      <c r="D27" s="115">
        <v>6121.6801649611007</v>
      </c>
      <c r="E27" s="116">
        <v>3775.9989999999998</v>
      </c>
      <c r="F27" s="116">
        <v>304.13299999999998</v>
      </c>
      <c r="G27" s="116">
        <v>2022.4231649611008</v>
      </c>
      <c r="H27" s="117">
        <v>19.125</v>
      </c>
    </row>
    <row r="28" spans="2:8" ht="15" customHeight="1">
      <c r="B28" s="113">
        <v>13</v>
      </c>
      <c r="C28" s="121" t="s">
        <v>84</v>
      </c>
      <c r="D28" s="115">
        <v>5299.2640000000047</v>
      </c>
      <c r="E28" s="116">
        <v>5299.2640000000047</v>
      </c>
      <c r="F28" s="116">
        <v>0</v>
      </c>
      <c r="G28" s="116">
        <v>0</v>
      </c>
      <c r="H28" s="117">
        <v>0</v>
      </c>
    </row>
    <row r="29" spans="2:8" ht="15" customHeight="1">
      <c r="B29" s="113">
        <v>14</v>
      </c>
      <c r="C29" s="122" t="s">
        <v>85</v>
      </c>
      <c r="D29" s="115">
        <v>88026.588564999984</v>
      </c>
      <c r="E29" s="116">
        <v>43984.722999999998</v>
      </c>
      <c r="F29" s="116">
        <v>33946.795164999981</v>
      </c>
      <c r="G29" s="116">
        <v>10093.4964</v>
      </c>
      <c r="H29" s="117">
        <v>1.5740000000000001</v>
      </c>
    </row>
    <row r="30" spans="2:8" ht="15" customHeight="1">
      <c r="B30" s="113">
        <v>16</v>
      </c>
      <c r="C30" s="121" t="s">
        <v>86</v>
      </c>
      <c r="D30" s="115">
        <v>218.39099999999999</v>
      </c>
      <c r="E30" s="116">
        <v>0</v>
      </c>
      <c r="F30" s="116">
        <v>0</v>
      </c>
      <c r="G30" s="116">
        <v>218.39099999999999</v>
      </c>
      <c r="H30" s="117">
        <v>0</v>
      </c>
    </row>
    <row r="31" spans="2:8" ht="15" customHeight="1" thickBot="1">
      <c r="B31" s="123"/>
      <c r="C31" s="124" t="s">
        <v>87</v>
      </c>
      <c r="D31" s="125">
        <v>9207.7838699999993</v>
      </c>
      <c r="E31" s="126">
        <v>2749.9920000000002</v>
      </c>
      <c r="F31" s="126">
        <v>271.72799999999899</v>
      </c>
      <c r="G31" s="126">
        <v>4252.3665700000001</v>
      </c>
      <c r="H31" s="127">
        <v>1933.6972999999998</v>
      </c>
    </row>
  </sheetData>
  <mergeCells count="7">
    <mergeCell ref="C4:H4"/>
    <mergeCell ref="B5:B6"/>
    <mergeCell ref="C5:C6"/>
    <mergeCell ref="D5:H5"/>
    <mergeCell ref="C1:H1"/>
    <mergeCell ref="C2:H2"/>
    <mergeCell ref="C3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отпуск в сеть</vt:lpstr>
      <vt:lpstr>потери</vt:lpstr>
      <vt:lpstr>Объём услуг</vt:lpstr>
    </vt:vector>
  </TitlesOfParts>
  <Company>Finex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bge</dc:creator>
  <cp:lastModifiedBy>Гуля</cp:lastModifiedBy>
  <cp:lastPrinted>2017-03-20T08:26:08Z</cp:lastPrinted>
  <dcterms:created xsi:type="dcterms:W3CDTF">2006-02-16T09:18:38Z</dcterms:created>
  <dcterms:modified xsi:type="dcterms:W3CDTF">2017-09-19T08:11:11Z</dcterms:modified>
</cp:coreProperties>
</file>