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967" firstSheet="8" activeTab="9"/>
  </bookViews>
  <sheets>
    <sheet name="Титул" sheetId="14" r:id="rId1"/>
    <sheet name="28а) ВЛ горы" sheetId="17" r:id="rId2"/>
    <sheet name="28а) ВЛ город" sheetId="18" r:id="rId3"/>
    <sheet name="28а) равнина" sheetId="19" r:id="rId4"/>
    <sheet name="28а) КЛ" sheetId="20" r:id="rId5"/>
    <sheet name="28а) ПС" sheetId="3" r:id="rId6"/>
    <sheet name="28а) ТП до 35" sheetId="4" r:id="rId7"/>
    <sheet name="28а) РТП ДО 35" sheetId="5" r:id="rId8"/>
    <sheet name="28а) ПС 35 и выше" sheetId="6" r:id="rId9"/>
    <sheet name="28а)РТУ ПР2" sheetId="27" r:id="rId10"/>
    <sheet name="ПР3а(28а)РТУ" sheetId="21" state="hidden" r:id="rId11"/>
    <sheet name="ПР3в (28в)РТУ" sheetId="23" state="hidden" r:id="rId12"/>
    <sheet name="28а)РТУ ПР3" sheetId="24" state="hidden" r:id="rId13"/>
    <sheet name="28б) reshenie_tarif_2019" sheetId="9" r:id="rId14"/>
    <sheet name="fact_srednie_dannie_fact_moshno" sheetId="10" r:id="rId15"/>
    <sheet name="fact_srednie_dannie_dline_VL_m" sheetId="11" r:id="rId16"/>
    <sheet name="info_TP_2019" sheetId="25" r:id="rId17"/>
    <sheet name="info_zayavki_TP_2019" sheetId="26" r:id="rId18"/>
  </sheets>
  <externalReferences>
    <externalReference r:id="rId19"/>
    <externalReference r:id="rId20"/>
  </externalReferences>
  <definedNames>
    <definedName name="_xlnm.Print_Area" localSheetId="9">'28а)РТУ ПР2'!$A$1:$G$33</definedName>
    <definedName name="_xlnm.Print_Area" localSheetId="13">'28б) reshenie_tarif_2019'!$A$1:$E$7</definedName>
    <definedName name="_xlnm.Print_Area" localSheetId="10">'ПР3а(28а)РТУ'!$A$1:$F$29</definedName>
    <definedName name="_xlnm.Print_Area" localSheetId="11">'ПР3в (28в)РТУ'!$A$1:$F$29</definedName>
    <definedName name="_xlnm.Print_Area" localSheetId="0">Титул!$A$1:$C$13</definedName>
  </definedNames>
  <calcPr calcId="145621"/>
</workbook>
</file>

<file path=xl/calcChain.xml><?xml version="1.0" encoding="utf-8"?>
<calcChain xmlns="http://schemas.openxmlformats.org/spreadsheetml/2006/main">
  <c r="R9" i="27" l="1"/>
  <c r="S9" i="27"/>
  <c r="T9" i="27"/>
  <c r="F9" i="23" l="1"/>
  <c r="F11" i="21"/>
  <c r="J21" i="24"/>
  <c r="F27" i="23"/>
  <c r="F27" i="21"/>
  <c r="J25" i="24"/>
  <c r="F18" i="23"/>
  <c r="F18" i="21"/>
  <c r="J24" i="24"/>
  <c r="F24" i="24"/>
  <c r="F8" i="24"/>
  <c r="F20" i="24"/>
  <c r="F25" i="24"/>
  <c r="F30" i="24"/>
  <c r="E10" i="23" l="1"/>
  <c r="E10" i="21"/>
  <c r="D10" i="23"/>
  <c r="D10" i="21"/>
  <c r="F15" i="23"/>
  <c r="F15" i="21"/>
  <c r="F22" i="23"/>
  <c r="F22" i="21"/>
  <c r="N8" i="24" l="1"/>
  <c r="L9" i="24"/>
  <c r="M9" i="24"/>
  <c r="L10" i="24"/>
  <c r="M10" i="24"/>
  <c r="N10" i="24"/>
  <c r="L11" i="24"/>
  <c r="M11" i="24"/>
  <c r="N11" i="24"/>
  <c r="L12" i="24"/>
  <c r="M12" i="24"/>
  <c r="L13" i="24"/>
  <c r="M13" i="24"/>
  <c r="L14" i="24"/>
  <c r="M14" i="24"/>
  <c r="N14" i="24"/>
  <c r="L15" i="24"/>
  <c r="M15" i="24"/>
  <c r="L16" i="24"/>
  <c r="M16" i="24"/>
  <c r="L17" i="24"/>
  <c r="M17" i="24"/>
  <c r="N17" i="24"/>
  <c r="L18" i="24"/>
  <c r="M18" i="24"/>
  <c r="N18" i="24"/>
  <c r="L19" i="24"/>
  <c r="M19" i="24"/>
  <c r="N19" i="24"/>
  <c r="L20" i="24"/>
  <c r="M20" i="24"/>
  <c r="L21" i="24"/>
  <c r="M21" i="24"/>
  <c r="L22" i="24"/>
  <c r="M22" i="24"/>
  <c r="N22" i="24"/>
  <c r="L23" i="24"/>
  <c r="M23" i="24"/>
  <c r="N23" i="24"/>
  <c r="L24" i="24"/>
  <c r="M24" i="24"/>
  <c r="N24" i="24"/>
  <c r="L25" i="24"/>
  <c r="M25" i="24"/>
  <c r="N25" i="24"/>
  <c r="H8" i="24"/>
  <c r="L8" i="24" s="1"/>
  <c r="I8" i="24"/>
  <c r="M8" i="24" s="1"/>
  <c r="J8" i="24"/>
  <c r="H9" i="24"/>
  <c r="I9" i="24"/>
  <c r="J9" i="24"/>
  <c r="N9" i="24" s="1"/>
  <c r="H10" i="24"/>
  <c r="I10" i="24"/>
  <c r="J10" i="24"/>
  <c r="H11" i="24"/>
  <c r="I11" i="24"/>
  <c r="J11" i="24"/>
  <c r="H12" i="24"/>
  <c r="I12" i="24"/>
  <c r="H13" i="24"/>
  <c r="I13" i="24"/>
  <c r="J13" i="24"/>
  <c r="N13" i="24" s="1"/>
  <c r="H14" i="24"/>
  <c r="I14" i="24"/>
  <c r="J14" i="24"/>
  <c r="H15" i="24"/>
  <c r="I15" i="24"/>
  <c r="H16" i="24"/>
  <c r="I16" i="24"/>
  <c r="J16" i="24"/>
  <c r="N16" i="24" s="1"/>
  <c r="H17" i="24"/>
  <c r="I17" i="24"/>
  <c r="J17" i="24"/>
  <c r="H18" i="24"/>
  <c r="I18" i="24"/>
  <c r="J18" i="24"/>
  <c r="H19" i="24"/>
  <c r="I19" i="24"/>
  <c r="J19" i="24"/>
  <c r="H20" i="24"/>
  <c r="I20" i="24"/>
  <c r="J20" i="24"/>
  <c r="N20" i="24" s="1"/>
  <c r="H21" i="24"/>
  <c r="I21" i="24"/>
  <c r="H22" i="24"/>
  <c r="I22" i="24"/>
  <c r="J22" i="24"/>
  <c r="H23" i="24"/>
  <c r="I23" i="24"/>
  <c r="J23" i="24"/>
  <c r="H24" i="24"/>
  <c r="I24" i="24"/>
  <c r="H25" i="24"/>
  <c r="I25" i="24"/>
  <c r="E35" i="24" l="1"/>
  <c r="D34" i="24"/>
  <c r="F32" i="24"/>
  <c r="E32" i="24"/>
  <c r="E29" i="24" s="1"/>
  <c r="D32" i="24"/>
  <c r="E31" i="24"/>
  <c r="D31" i="24"/>
  <c r="D30" i="24" s="1"/>
  <c r="D29" i="24" s="1"/>
  <c r="F29" i="24"/>
  <c r="E30" i="24"/>
  <c r="F21" i="24"/>
  <c r="D24" i="24"/>
  <c r="E21" i="24"/>
  <c r="D21" i="24"/>
  <c r="F15" i="24"/>
  <c r="F12" i="24" s="1"/>
  <c r="E15" i="24"/>
  <c r="E12" i="24" s="1"/>
  <c r="D15" i="24"/>
  <c r="D12" i="24"/>
  <c r="F11" i="24"/>
  <c r="E11" i="24"/>
  <c r="D11" i="24"/>
  <c r="F10" i="24"/>
  <c r="E10" i="24"/>
  <c r="D10" i="24"/>
  <c r="F9" i="24"/>
  <c r="D8" i="24"/>
  <c r="D7" i="24" s="1"/>
  <c r="E27" i="23"/>
  <c r="D27" i="23"/>
  <c r="F26" i="23"/>
  <c r="F23" i="23" s="1"/>
  <c r="E26" i="23"/>
  <c r="D26" i="23"/>
  <c r="E23" i="23"/>
  <c r="E22" i="23"/>
  <c r="D22" i="23"/>
  <c r="D17" i="23" s="1"/>
  <c r="D14" i="23" s="1"/>
  <c r="F21" i="23"/>
  <c r="F20" i="23"/>
  <c r="F19" i="23"/>
  <c r="E17" i="23"/>
  <c r="E14" i="23" s="1"/>
  <c r="E9" i="23" s="1"/>
  <c r="F16" i="23"/>
  <c r="F13" i="23"/>
  <c r="E13" i="23"/>
  <c r="D13" i="23"/>
  <c r="F12" i="23"/>
  <c r="E12" i="23"/>
  <c r="D12" i="23"/>
  <c r="F11" i="23"/>
  <c r="F10" i="23"/>
  <c r="I9" i="23"/>
  <c r="J11" i="23" s="1"/>
  <c r="E27" i="21"/>
  <c r="D27" i="21"/>
  <c r="F26" i="21"/>
  <c r="F23" i="21" s="1"/>
  <c r="E26" i="21"/>
  <c r="D26" i="21"/>
  <c r="D23" i="21" s="1"/>
  <c r="E23" i="21"/>
  <c r="E22" i="21"/>
  <c r="E17" i="21" s="1"/>
  <c r="E14" i="21" s="1"/>
  <c r="D22" i="21"/>
  <c r="D17" i="21" s="1"/>
  <c r="D14" i="21" s="1"/>
  <c r="F21" i="21"/>
  <c r="F20" i="21"/>
  <c r="F19" i="21"/>
  <c r="F17" i="21"/>
  <c r="F16" i="21"/>
  <c r="F13" i="21"/>
  <c r="E13" i="21"/>
  <c r="D13" i="21"/>
  <c r="F12" i="21"/>
  <c r="E12" i="21"/>
  <c r="D12" i="21"/>
  <c r="F10" i="21"/>
  <c r="D9" i="21"/>
  <c r="I9" i="21"/>
  <c r="J11" i="21" s="1"/>
  <c r="N21" i="24" l="1"/>
  <c r="F14" i="21"/>
  <c r="F7" i="24"/>
  <c r="E7" i="24"/>
  <c r="E9" i="21"/>
  <c r="I7" i="24" s="1"/>
  <c r="M7" i="24" s="1"/>
  <c r="F17" i="23"/>
  <c r="J15" i="24" s="1"/>
  <c r="N15" i="24" s="1"/>
  <c r="D23" i="23"/>
  <c r="D9" i="23"/>
  <c r="H7" i="24" s="1"/>
  <c r="L7" i="24" s="1"/>
  <c r="J10" i="23"/>
  <c r="J9" i="23" s="1"/>
  <c r="J10" i="21"/>
  <c r="J9" i="21" s="1"/>
  <c r="F14" i="23" l="1"/>
  <c r="F9" i="21"/>
  <c r="G12" i="4"/>
  <c r="G11" i="4"/>
  <c r="G29" i="20"/>
  <c r="G28" i="20"/>
  <c r="G145" i="18"/>
  <c r="G144" i="18"/>
  <c r="J7" i="24" l="1"/>
  <c r="N7" i="24" s="1"/>
  <c r="J12" i="24"/>
  <c r="N12" i="24" s="1"/>
</calcChain>
</file>

<file path=xl/sharedStrings.xml><?xml version="1.0" encoding="utf-8"?>
<sst xmlns="http://schemas.openxmlformats.org/spreadsheetml/2006/main" count="1418" uniqueCount="339">
  <si>
    <t>Расходы на строительство введенных в эксплуатацию объектов электросетевого хозяйства
для целей технологического присоединения и для целей реализации иных мероприятий инвестиционной программы территориальной сетевой организации</t>
  </si>
  <si>
    <t>(заполняется отдельно для территорий городских населенных пунктов и территорий, не относящихся к городским населенным пунктам)</t>
  </si>
  <si>
    <t>№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</si>
  <si>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</si>
  <si>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</si>
  <si>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</si>
  <si>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км</t>
  </si>
  <si>
    <t>Пропускная способность, кВт/ Максимальная мощность, кВт</t>
  </si>
  <si>
    <t>Расходы на строительство объекта, тыс.руб.</t>
  </si>
  <si>
    <t>1</t>
  </si>
  <si>
    <t>Строительство воздушных линий</t>
  </si>
  <si>
    <t>1.1</t>
  </si>
  <si>
    <t>Материал опоры - Деревянные</t>
  </si>
  <si>
    <t>1.1.1</t>
  </si>
  <si>
    <t>Тип провода - Изолированный</t>
  </si>
  <si>
    <t>1.1.1.1</t>
  </si>
  <si>
    <t>Материал провода - Медный</t>
  </si>
  <si>
    <t>Сечение провода до 50 мм2 включительно</t>
  </si>
  <si>
    <t>Сечение провода от 50 мм2 до 100 мм2 включительно</t>
  </si>
  <si>
    <t>Сечение провода от 100 мм2 до 200 мм2 включительно</t>
  </si>
  <si>
    <t>Сечение провода от 200 мм2 до 500 мм2 включительно</t>
  </si>
  <si>
    <t>Сечение провода от 500 мм2 до 800 мм2 включительно</t>
  </si>
  <si>
    <t xml:space="preserve">Сечение провода свыше 800 мм2 </t>
  </si>
  <si>
    <t>1.1.1.2</t>
  </si>
  <si>
    <t>Материал провода - Стальной</t>
  </si>
  <si>
    <t>1.1.1.3</t>
  </si>
  <si>
    <t>Материал провода - Сталеалюминиевый</t>
  </si>
  <si>
    <t>1.1.1.4.</t>
  </si>
  <si>
    <t>Материал провода - Алюминиевый</t>
  </si>
  <si>
    <t>1.1.2</t>
  </si>
  <si>
    <t>Тип провода - Неизолированный</t>
  </si>
  <si>
    <t>1.1.2.1</t>
  </si>
  <si>
    <t>1.1.2.2</t>
  </si>
  <si>
    <t>1.1.2.3</t>
  </si>
  <si>
    <t>1.1.2.4.</t>
  </si>
  <si>
    <t>1.2</t>
  </si>
  <si>
    <t>Материал опоры - Металлические</t>
  </si>
  <si>
    <t>1.2.1</t>
  </si>
  <si>
    <t>1.2.1.1</t>
  </si>
  <si>
    <t>1.2.1.2</t>
  </si>
  <si>
    <t>1.2.1.3</t>
  </si>
  <si>
    <t>1.2.1.4.</t>
  </si>
  <si>
    <t>1.2.2</t>
  </si>
  <si>
    <t>1.2.2.1</t>
  </si>
  <si>
    <t>1.2.2.2</t>
  </si>
  <si>
    <t>1.2.2.3</t>
  </si>
  <si>
    <t>1.2.2.4.</t>
  </si>
  <si>
    <t>1.3</t>
  </si>
  <si>
    <t>Материал опоры - Железобетонные</t>
  </si>
  <si>
    <t>1.3.1</t>
  </si>
  <si>
    <t>1.3.1.1</t>
  </si>
  <si>
    <t>1.3.1.2</t>
  </si>
  <si>
    <t>1.3.1.3</t>
  </si>
  <si>
    <t>1.3.1.4.</t>
  </si>
  <si>
    <t>1.3.2</t>
  </si>
  <si>
    <t>1.3.2.1</t>
  </si>
  <si>
    <t>1.3.2.1.1</t>
  </si>
  <si>
    <t>1.3.2.1.2</t>
  </si>
  <si>
    <t>1.3.2.1.3</t>
  </si>
  <si>
    <t>1.3.2.1.4</t>
  </si>
  <si>
    <t>1.3.2.1.5</t>
  </si>
  <si>
    <t>1.3.2.1.6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</si>
  <si>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</si>
  <si>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</si>
  <si>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</si>
  <si>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</si>
  <si>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</si>
  <si>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</si>
  <si>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</si>
  <si>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1.3.2.3</t>
  </si>
  <si>
    <t>1.3.2.3.1</t>
  </si>
  <si>
    <t>1.3.2.3.2</t>
  </si>
  <si>
    <t>1.3.2.3.3</t>
  </si>
  <si>
    <t>1.3.2.3.4</t>
  </si>
  <si>
    <t>1.3.2.3.5</t>
  </si>
  <si>
    <t>1.3.2.3.6</t>
  </si>
  <si>
    <t>1.3.2.4.</t>
  </si>
  <si>
    <t>2</t>
  </si>
  <si>
    <t>Строительство кабельных линий</t>
  </si>
  <si>
    <t>2.1</t>
  </si>
  <si>
    <t>Способ прокладки кабельных линий - в траншеях</t>
  </si>
  <si>
    <t>2.1.1</t>
  </si>
  <si>
    <t>Одножильные</t>
  </si>
  <si>
    <t>2.1.1.1</t>
  </si>
  <si>
    <t>Кабели с резиновой и пластмассовой изоляцией</t>
  </si>
  <si>
    <t>2.1.1.2</t>
  </si>
  <si>
    <t>Кабели с бумажной изоляцией</t>
  </si>
  <si>
    <t>2.1.2</t>
  </si>
  <si>
    <t>Многожильные</t>
  </si>
  <si>
    <t>2.1.2.1</t>
  </si>
  <si>
    <t>2.1.2.2</t>
  </si>
  <si>
    <t>2.2</t>
  </si>
  <si>
    <t>Способ прокладки кабельных линий - в блоках</t>
  </si>
  <si>
    <t>2.2.1</t>
  </si>
  <si>
    <t>2.2.1.1</t>
  </si>
  <si>
    <t>2.2.1.2</t>
  </si>
  <si>
    <t>2.2.2</t>
  </si>
  <si>
    <t>2.2.2.1</t>
  </si>
  <si>
    <t>2.2.2.2</t>
  </si>
  <si>
    <t>2.3</t>
  </si>
  <si>
    <t>Способ прокладки кабельных линий - в каналах</t>
  </si>
  <si>
    <t>2.3.1</t>
  </si>
  <si>
    <t>2.3.1.1</t>
  </si>
  <si>
    <t>2.3.1.2</t>
  </si>
  <si>
    <t>2.3.2</t>
  </si>
  <si>
    <t>2.3.2.1</t>
  </si>
  <si>
    <t>2.3.2.2</t>
  </si>
  <si>
    <t>2.4</t>
  </si>
  <si>
    <t>Способ прокладки кабельных линий - в туннелях и коллекторах</t>
  </si>
  <si>
    <t>2.4.1</t>
  </si>
  <si>
    <t>2.4.1.1</t>
  </si>
  <si>
    <t>2.4.1.2</t>
  </si>
  <si>
    <t>2.4.2</t>
  </si>
  <si>
    <t>2.4.2.1</t>
  </si>
  <si>
    <t>2.4.2.2</t>
  </si>
  <si>
    <t>2.5</t>
  </si>
  <si>
    <t>Способ прокладки кабельных линий - в галереях и эстакадах</t>
  </si>
  <si>
    <t>2.5.1</t>
  </si>
  <si>
    <t>2.5.1.1</t>
  </si>
  <si>
    <t>2.5.1.2</t>
  </si>
  <si>
    <t>2.5.2</t>
  </si>
  <si>
    <t>2.5.2.1</t>
  </si>
  <si>
    <t>2.5.2.2</t>
  </si>
  <si>
    <t>2.6</t>
  </si>
  <si>
    <t>Способ прокладки кабельных линий - горизонтальное наклонное бурение</t>
  </si>
  <si>
    <t>2.6.1</t>
  </si>
  <si>
    <t>2.6.1.1</t>
  </si>
  <si>
    <t>2.6.1.2</t>
  </si>
  <si>
    <t>2.6.2</t>
  </si>
  <si>
    <t>2.6.2.1</t>
  </si>
  <si>
    <t>2.6.2.2</t>
  </si>
  <si>
    <t>3</t>
  </si>
  <si>
    <t>Строительство пунктов секционирования</t>
  </si>
  <si>
    <t>3.1</t>
  </si>
  <si>
    <t>Реклоузеры</t>
  </si>
  <si>
    <t>Номинальный ток до 100 А включительно</t>
  </si>
  <si>
    <t>Номинальный ток от 100 А до 250 А включительно</t>
  </si>
  <si>
    <t>Номинальный ток от 250 А до 500 А включительно</t>
  </si>
  <si>
    <t>Номинальный ток от 500 А до 1000 А включительно</t>
  </si>
  <si>
    <t>Номинальный ток свыше 1000 А</t>
  </si>
  <si>
    <t>3.2</t>
  </si>
  <si>
    <t>Распределительные пункты</t>
  </si>
  <si>
    <t>3.3</t>
  </si>
  <si>
    <t>Переключательные пункты</t>
  </si>
  <si>
    <t>4</t>
  </si>
  <si>
    <t>Строительство трансформаторных поджстанций (ТП), за исключением распределительных трансформаторных подстанций (РТП), с уровнем нпаряжения до 35 кВ</t>
  </si>
  <si>
    <t>4.1</t>
  </si>
  <si>
    <t>Трансформаторные подстанции (ТП), за исключением распределительных трансформаторных подстанций (РТП)</t>
  </si>
  <si>
    <t>4.1.1</t>
  </si>
  <si>
    <t>Однотрансформаторные</t>
  </si>
  <si>
    <t>Трансформаторная мощность до 25 кВА включительно</t>
  </si>
  <si>
    <t>Трансформаторная мощность от 25 кВА до 100 кВА включительно</t>
  </si>
  <si>
    <t>Трансформаторная мощность от 100 кВА до 250 кВА включительно</t>
  </si>
  <si>
    <t>Трансформаторная мощность от 250 кВА до 500 кВА включительно</t>
  </si>
  <si>
    <t>Трансформаторная мощность от 500 кВА до 900 кВА включительно</t>
  </si>
  <si>
    <t>Трансформаторная мощность свыше 1000 кВА</t>
  </si>
  <si>
    <t>4.1.2</t>
  </si>
  <si>
    <t>Двухтрансформаторные</t>
  </si>
  <si>
    <t>4.1.2.1</t>
  </si>
  <si>
    <t>4.1.2.2</t>
  </si>
  <si>
    <t>4.1.2.3</t>
  </si>
  <si>
    <t>4.1.2.4</t>
  </si>
  <si>
    <t>4.1.2.5</t>
  </si>
  <si>
    <t>5</t>
  </si>
  <si>
    <t>Строительство распределительных трансформаторных подстанций (РТП), с уровнем нпаряжения до 35 кВ</t>
  </si>
  <si>
    <t>Распределительные трансформаторные подстанции (РТП)</t>
  </si>
  <si>
    <t>5.1.1</t>
  </si>
  <si>
    <t>5.1.2</t>
  </si>
  <si>
    <t>6</t>
  </si>
  <si>
    <t>Строительство центров питания, подстанций уровнем нпаряжения 35 кВ и выше (ПС)</t>
  </si>
  <si>
    <t>6.1</t>
  </si>
  <si>
    <t>ПС 35 кВ</t>
  </si>
  <si>
    <t>6.2</t>
  </si>
  <si>
    <t>ПС 110 кВ и выше</t>
  </si>
  <si>
    <t>Приложение № 2 к Методическим указаниям по определению размера платы за технологическое присоединение к электрическим сетям</t>
  </si>
  <si>
    <t>Наименование мероприятий</t>
  </si>
  <si>
    <t>Информация для расчета стандартизированной тарифной ставки Ci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</si>
  <si>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</si>
  <si>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</si>
  <si>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</si>
  <si>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</si>
  <si>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</si>
  <si>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</si>
  <si>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</si>
  <si>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Заявителем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</si>
  <si>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2016 год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</si>
  <si>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2017 год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</si>
  <si>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2018 год</t>
  </si>
  <si>
    <t>Приложение № 3 к Методическим указаниям по определению размера платы за технологическое присоединение к электрическим сетям</t>
  </si>
  <si>
    <t>тыс. руб.</t>
  </si>
  <si>
    <t>Показатели</t>
  </si>
  <si>
    <t>2018 год (факт)</t>
  </si>
  <si>
    <t>2017 год (факт)</t>
  </si>
  <si>
    <t>2016 год (факт)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</si>
  <si>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</si>
  <si>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</si>
  <si>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</si>
  <si>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</si>
  <si>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</si>
  <si>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</si>
  <si>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</si>
  <si>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</si>
  <si>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</si>
  <si>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</si>
  <si>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</si>
  <si>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</si>
  <si>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 xml:space="preserve"> 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</si>
  <si>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</si>
  <si>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</si>
  <si>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</si>
  <si>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том числе: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</si>
  <si>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</si>
  <si>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</si>
  <si>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</si>
  <si>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</si>
  <si>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</si>
  <si>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</si>
  <si>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</si>
  <si>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</si>
  <si>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</si>
  <si>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</si>
  <si>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</si>
  <si>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</si>
  <si>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</si>
  <si>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</si>
  <si>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</si>
  <si>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r>
      <t xml:space="preserve">- </t>
    </r>
    <r>
      <rPr>
        <i/>
        <sz val="14"/>
        <rFont val="Arial Narrow"/>
        <family val="2"/>
        <charset val="204"/>
      </rPr>
      <t>%</t>
    </r>
    <r>
      <rPr>
        <sz val="14"/>
        <rFont val="Arial Narrow"/>
        <family val="2"/>
        <charset val="204"/>
      </rPr>
      <t xml:space="preserve"> за пользование кредитом</t>
    </r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</si>
  <si>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</si>
  <si>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</si>
  <si>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</si>
  <si>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</si>
  <si>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РАСШИФРОВКА</t>
  </si>
  <si>
    <t>до 15 кВт включительно, всего</t>
  </si>
  <si>
    <t>в т.ч. физ.лица до 15 кВт включительно</t>
  </si>
  <si>
    <t>свыше 15 и до 150 кВт включительно</t>
  </si>
  <si>
    <t>в т.ч. Заявители, воспользовавшиеся рассрочкой</t>
  </si>
  <si>
    <t>свыше 150 кВт и менее 670 кВт</t>
  </si>
  <si>
    <t>не менее 670 кВт</t>
  </si>
  <si>
    <t>в том числе объекты по производству электрической энергии</t>
  </si>
  <si>
    <t>№</t>
  </si>
  <si>
    <t>Вид документа</t>
  </si>
  <si>
    <t>Наименование документа</t>
  </si>
  <si>
    <t>Информация 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ставок, определяющих величину платы за технологическое присоединение к электрическим сетям территориальных сетевых организаций</t>
  </si>
  <si>
    <t>ИНФОРМАЦИЯ</t>
  </si>
  <si>
    <t>о фактических средних данных о присоединенных объемах</t>
  </si>
  <si>
    <t>максимальной мощности за 3 предыдущих года</t>
  </si>
  <si>
    <t>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</si>
  <si>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</si>
  <si>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</si>
  <si>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</si>
  <si>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3.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</si>
  <si>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</si>
  <si>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</si>
  <si>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2</t>
  </si>
  <si>
    <t>Приложение 3</t>
  </si>
  <si>
    <t>о фактических средних данных о длине линий электропередачи</t>
  </si>
  <si>
    <t>и об объемах максимальной мощности построенных объектов</t>
  </si>
  <si>
    <t>за 3 предыдущих года по каждому мероприятию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</si>
  <si>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</si>
  <si>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</si>
  <si>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</si>
  <si>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</si>
  <si>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</si>
  <si>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</si>
  <si>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</si>
  <si>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</si>
  <si>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</si>
  <si>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</si>
  <si>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договоров (штук)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</si>
  <si>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</si>
  <si>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</si>
  <si>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</si>
  <si>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</t>
  </si>
  <si>
    <t>От 15 до 150 кВт - всего</t>
  </si>
  <si>
    <t>От 150 кВт до 670 кВт - всего</t>
  </si>
  <si>
    <t>От 670 кВт до 8900 кВт - всего</t>
  </si>
  <si>
    <t>4.</t>
  </si>
  <si>
    <t>5.</t>
  </si>
  <si>
    <t>От 8900 кВт - всего</t>
  </si>
  <si>
    <t>6.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</si>
  <si>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</si>
  <si>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</si>
  <si>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</si>
  <si>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об осуществлении технологического присоединения</t>
  </si>
  <si>
    <t>о поданных заявках на технологическое присоединение</t>
  </si>
  <si>
    <t>Количество заявок (штук)</t>
  </si>
  <si>
    <t>Приложение № 1 к Методическим указаниям по определению размера платы за технологическое присоединение к электрическим сетям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</si>
  <si>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</si>
  <si>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</si>
  <si>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</si>
  <si>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</si>
  <si>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</si>
  <si>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</si>
  <si>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</si>
  <si>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</si>
  <si>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</si>
  <si>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</si>
  <si>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Информация об организации</t>
  </si>
  <si>
    <t>Реквизиты решения</t>
  </si>
  <si>
    <t>0-8900 кВт</t>
  </si>
  <si>
    <t>Утверждено РСТ РД на 2016 год</t>
  </si>
  <si>
    <t>С1 рассчетная</t>
  </si>
  <si>
    <t>С1</t>
  </si>
  <si>
    <t>Расчет фактических расходов на выполнение мероприятий по технологическому присоединению, предусмотренных подпунктами «а» пункта 16 Методических указаний, за 2016-2018 гг.</t>
  </si>
  <si>
    <t>Постановление от 15.12.2017 №102</t>
  </si>
  <si>
    <t>%</t>
  </si>
  <si>
    <t>С1.1.</t>
  </si>
  <si>
    <t>С1.2.</t>
  </si>
  <si>
    <t>Базой для распределения расходов на "чернила" взята ст. ставка, утвержденная на 2018 год</t>
  </si>
  <si>
    <r>
      <t xml:space="preserve">- </t>
    </r>
    <r>
      <rPr>
        <i/>
        <sz val="12"/>
        <color rgb="FF000000"/>
        <rFont val="Arial Narrow"/>
        <family val="2"/>
        <charset val="204"/>
      </rPr>
      <t>%</t>
    </r>
    <r>
      <rPr>
        <sz val="12"/>
        <color rgb="FF000000"/>
        <rFont val="Arial Narrow"/>
        <family val="2"/>
        <charset val="204"/>
      </rPr>
      <t xml:space="preserve"> за пользование кредитом</t>
    </r>
  </si>
  <si>
    <t>Расчет фактических расходов на выполнение мероприятий по технологическому присоединению, предусмотренных подпунктами «в» пункта 16 Методических указаний, за 2016-2018 гг.</t>
  </si>
  <si>
    <t>Об установлении платы и формул платы за технологическое присоединение к электрическим сетям территориальных сетевых организаций РД</t>
  </si>
  <si>
    <t>№97 от 24.12.2018г</t>
  </si>
  <si>
    <t xml:space="preserve">Постановление РСТ </t>
  </si>
  <si>
    <t>" О внесении изменения в постановление  Республиканской службы по тарифам РД №97 от 24.12.2018 г"</t>
  </si>
  <si>
    <t>№ 24 от 18.07.2019г</t>
  </si>
  <si>
    <t>для территорий не относящихся к городским населенным пунктам)</t>
  </si>
  <si>
    <t xml:space="preserve"> для территорий городских населенных пунктов</t>
  </si>
  <si>
    <t xml:space="preserve"> для территорий городских населенных пунктов и территорий, не относящихся к городским населенным пунктам,поселкам на равнине)</t>
  </si>
  <si>
    <t xml:space="preserve"> для территорий городских населенных пунктов </t>
  </si>
  <si>
    <t>АО «Дагестанская сетевая компания»</t>
  </si>
  <si>
    <t>Расчет 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за 2016-2018 гг.</t>
  </si>
  <si>
    <t>тыс.руб.</t>
  </si>
  <si>
    <t>Приложение 4</t>
  </si>
  <si>
    <t>по договорам, заключенным за текущий год</t>
  </si>
  <si>
    <t>в том числе льготная категория &lt;*&gt;</t>
  </si>
  <si>
    <t>в том числе льготная категория &lt;**&gt;</t>
  </si>
  <si>
    <t>в том числе по индивидуальному проекту</t>
  </si>
  <si>
    <t>Приложение 5</t>
  </si>
  <si>
    <t>за текущий год</t>
  </si>
  <si>
    <t>Сыщиков Владимир Александрович</t>
  </si>
  <si>
    <t>Акционерное общество "Дагестанская сетевая компания"</t>
  </si>
  <si>
    <t>АО "Дагестанская сетевая компания"</t>
  </si>
  <si>
    <t xml:space="preserve">г.Махачкала Республика Дагестан </t>
  </si>
  <si>
    <t>367000 Республика Дагестан ,г.Махачкала , ул.Дахадаева 73"А"</t>
  </si>
  <si>
    <t>http//www.dagenergo.ru , priem@dagenergo.ru</t>
  </si>
  <si>
    <t>8800-775-91-12, 88722-51-87-95, 55-78-41</t>
  </si>
  <si>
    <t>057201001</t>
  </si>
  <si>
    <t>2632800485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</si>
</sst>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14"/>
      <color rgb="FFFF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rgb="FFFF0000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i/>
      <sz val="14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1"/>
      <color rgb="FFFFFF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sz val="5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2" fillId="0" borderId="0" applyFont="0" applyFill="0" applyBorder="0" applyAlignment="0" applyProtection="0"/>
  </cellStyleXfs>
  <cellXfs count="161">
    <xf numFmtId="0" fontId="0" fillId="0" borderId="0" xfId="0"/>
    <xf numFmtId="49" fontId="2" fillId="2" borderId="0" xfId="0" applyNumberFormat="1" applyFont="1" applyFill="1"/>
    <xf numFmtId="0" fontId="2" fillId="2" borderId="0" xfId="0" applyFont="1" applyFill="1"/>
    <xf numFmtId="0" fontId="3" fillId="0" borderId="0" xfId="0" applyFont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2" borderId="2" xfId="0" applyNumberFormat="1" applyFont="1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/>
    <xf numFmtId="0" fontId="7" fillId="2" borderId="2" xfId="0" applyFont="1" applyFill="1" applyBorder="1" applyAlignment="1">
      <alignment horizontal="left" indent="2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7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8"/>
    </xf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 indent="8"/>
    </xf>
    <xf numFmtId="49" fontId="8" fillId="2" borderId="0" xfId="0" applyNumberFormat="1" applyFont="1" applyFill="1"/>
    <xf numFmtId="4" fontId="9" fillId="2" borderId="0" xfId="0" applyNumberFormat="1" applyFont="1" applyFill="1" applyAlignment="1">
      <alignment horizontal="center"/>
    </xf>
    <xf numFmtId="49" fontId="10" fillId="2" borderId="0" xfId="0" applyNumberFormat="1" applyFont="1" applyFill="1"/>
    <xf numFmtId="0" fontId="2" fillId="2" borderId="0" xfId="0" applyFont="1" applyFill="1" applyAlignment="1">
      <alignment wrapText="1"/>
    </xf>
    <xf numFmtId="0" fontId="9" fillId="2" borderId="2" xfId="0" applyFont="1" applyFill="1" applyBorder="1" applyAlignment="1">
      <alignment horizontal="left" indent="6"/>
    </xf>
    <xf numFmtId="4" fontId="2" fillId="2" borderId="0" xfId="0" applyNumberFormat="1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wrapText="1" indent="2"/>
    </xf>
    <xf numFmtId="0" fontId="2" fillId="2" borderId="0" xfId="0" applyFont="1" applyFill="1" applyAlignment="1">
      <alignment horizontal="left" vertical="top" wrapText="1" indent="12"/>
    </xf>
    <xf numFmtId="0" fontId="2" fillId="2" borderId="2" xfId="0" applyFont="1" applyFill="1" applyBorder="1" applyAlignment="1">
      <alignment horizontal="left" indent="4"/>
    </xf>
    <xf numFmtId="0" fontId="7" fillId="2" borderId="0" xfId="0" applyFont="1" applyFill="1"/>
    <xf numFmtId="49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left" indent="6"/>
    </xf>
    <xf numFmtId="0" fontId="7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2"/>
    </xf>
    <xf numFmtId="49" fontId="2" fillId="2" borderId="0" xfId="0" applyNumberFormat="1" applyFont="1" applyFill="1" applyAlignment="1">
      <alignment horizontal="left" indent="2"/>
    </xf>
    <xf numFmtId="0" fontId="11" fillId="0" borderId="0" xfId="0" applyFont="1"/>
    <xf numFmtId="0" fontId="12" fillId="0" borderId="0" xfId="0" applyFont="1" applyAlignment="1">
      <alignment horizontal="right"/>
    </xf>
    <xf numFmtId="0" fontId="13" fillId="3" borderId="2" xfId="0" applyFont="1" applyFill="1" applyBorder="1" applyAlignment="1">
      <alignment horizontal="left" vertical="center" wrapText="1" indent="1"/>
    </xf>
    <xf numFmtId="0" fontId="13" fillId="3" borderId="2" xfId="0" applyFont="1" applyFill="1" applyBorder="1" applyAlignment="1">
      <alignment horizontal="left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 indent="1"/>
    </xf>
    <xf numFmtId="0" fontId="13" fillId="3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3" fontId="15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2" fontId="11" fillId="0" borderId="0" xfId="0" applyNumberFormat="1" applyFont="1"/>
    <xf numFmtId="4" fontId="19" fillId="4" borderId="0" xfId="0" applyNumberFormat="1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4" fontId="19" fillId="0" borderId="0" xfId="0" applyNumberFormat="1" applyFont="1" applyAlignment="1">
      <alignment horizontal="center"/>
    </xf>
    <xf numFmtId="3" fontId="20" fillId="0" borderId="0" xfId="0" applyNumberFormat="1" applyFont="1"/>
    <xf numFmtId="4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9" fontId="11" fillId="0" borderId="0" xfId="2" applyFont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3" fontId="2" fillId="0" borderId="2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2" fontId="26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wrapText="1"/>
    </xf>
    <xf numFmtId="0" fontId="14" fillId="0" borderId="2" xfId="0" applyFont="1" applyFill="1" applyBorder="1"/>
    <xf numFmtId="0" fontId="16" fillId="0" borderId="2" xfId="0" applyFont="1" applyFill="1" applyBorder="1" applyAlignment="1">
      <alignment horizontal="left" wrapText="1"/>
    </xf>
    <xf numFmtId="166" fontId="16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4" fontId="20" fillId="0" borderId="0" xfId="0" applyNumberFormat="1" applyFont="1" applyFill="1"/>
    <xf numFmtId="4" fontId="11" fillId="0" borderId="2" xfId="0" applyNumberFormat="1" applyFont="1" applyBorder="1"/>
    <xf numFmtId="4" fontId="11" fillId="0" borderId="0" xfId="0" applyNumberFormat="1" applyFont="1"/>
    <xf numFmtId="4" fontId="14" fillId="0" borderId="0" xfId="0" applyNumberFormat="1" applyFont="1" applyFill="1"/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7" fillId="0" borderId="0" xfId="0" applyFont="1" applyAlignment="1">
      <alignment horizont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einova-zsh/AppData/Local/Microsoft/Windows/Temporary%20Internet%20Files/Content.Outlook/AC5G2DCR/2020&#1075;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einova-zsh/AppData/Local/Microsoft/Windows/Temporary%20Internet%20Files/Content.Outlook/AC5G2DCR/&#1040;&#1054;%20&#1044;&#1057;&#1050;%20&#1055;&#1088;&#1080;&#1083;&#1086;&#1078;&#1077;&#1085;&#1080;&#1077;%202,%203%20&#1082;%20&#1052;&#105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 дск 8900"/>
      <sheetName val="дск 3а"/>
      <sheetName val="дск 3в"/>
      <sheetName val="бух 3"/>
      <sheetName val="кирилл 0-8900"/>
      <sheetName val="3 бух"/>
      <sheetName val="3 в"/>
      <sheetName val="3 а"/>
    </sheetNames>
    <sheetDataSet>
      <sheetData sheetId="0" refreshError="1"/>
      <sheetData sheetId="1" refreshError="1"/>
      <sheetData sheetId="2" refreshError="1"/>
      <sheetData sheetId="3" refreshError="1">
        <row r="8">
          <cell r="D8">
            <v>707.84479999999996</v>
          </cell>
          <cell r="F8">
            <v>635.81080350000013</v>
          </cell>
        </row>
        <row r="9">
          <cell r="F9">
            <v>55.244280000000003</v>
          </cell>
        </row>
        <row r="10">
          <cell r="D10">
            <v>3846.9313299999999</v>
          </cell>
          <cell r="E10">
            <v>3729.2675300000001</v>
          </cell>
          <cell r="F10">
            <v>1518.0072600000001</v>
          </cell>
        </row>
        <row r="11">
          <cell r="D11">
            <v>1172.0933000000002</v>
          </cell>
          <cell r="E11">
            <v>1069.42571</v>
          </cell>
          <cell r="F11">
            <v>457.96586000000002</v>
          </cell>
        </row>
        <row r="14">
          <cell r="F14">
            <v>2.3889499999999999</v>
          </cell>
        </row>
        <row r="17">
          <cell r="F17">
            <v>23.796240000000001</v>
          </cell>
        </row>
        <row r="20">
          <cell r="D20">
            <v>73.900000000000006</v>
          </cell>
        </row>
        <row r="24">
          <cell r="D24">
            <v>188.54222000000001</v>
          </cell>
          <cell r="E24">
            <v>5.6556899999999999</v>
          </cell>
          <cell r="F24">
            <v>155.71694340000002</v>
          </cell>
        </row>
        <row r="25">
          <cell r="D25">
            <v>0.36536999999999997</v>
          </cell>
          <cell r="E25">
            <v>0.9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Всего БУХ"/>
      <sheetName val="3А"/>
      <sheetName val="3В"/>
      <sheetName val="2"/>
    </sheetNames>
    <sheetDataSet>
      <sheetData sheetId="0">
        <row r="10">
          <cell r="D10">
            <v>764.14881000000003</v>
          </cell>
        </row>
        <row r="16">
          <cell r="F16">
            <v>2.3889499999999999</v>
          </cell>
        </row>
        <row r="20">
          <cell r="F20">
            <v>0</v>
          </cell>
        </row>
        <row r="21">
          <cell r="F21">
            <v>0</v>
          </cell>
        </row>
      </sheetData>
      <sheetData sheetId="1">
        <row r="9">
          <cell r="D9">
            <v>2450.4075975057526</v>
          </cell>
        </row>
        <row r="10">
          <cell r="J10">
            <v>0.40910501141896843</v>
          </cell>
        </row>
      </sheetData>
      <sheetData sheetId="2">
        <row r="9">
          <cell r="D9">
            <v>3539.2711624942476</v>
          </cell>
        </row>
        <row r="11">
          <cell r="J11">
            <v>0.59089498858103162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view="pageBreakPreview" zoomScale="130" zoomScaleNormal="100" zoomScaleSheetLayoutView="130" workbookViewId="0">
      <selection activeCell="C12" sqref="C12"/>
    </sheetView>
  </sheetViews>
  <sheetFormatPr defaultRowHeight="16.5" x14ac:dyDescent="0.3"/>
  <cols>
    <col min="1" max="1" width="4.42578125" style="42" customWidth="1"/>
    <col min="2" max="2" width="27.5703125" style="42" customWidth="1"/>
    <col min="3" max="3" width="56.42578125" style="42" customWidth="1"/>
    <col min="4" max="16384" width="9.140625" style="42"/>
  </cols>
  <sheetData>
    <row r="2" spans="2:3" x14ac:dyDescent="0.3">
      <c r="B2" s="140" t="s">
        <v>297</v>
      </c>
      <c r="C2" s="140"/>
    </row>
    <row r="4" spans="2:3" x14ac:dyDescent="0.3">
      <c r="B4" s="42" t="s">
        <v>287</v>
      </c>
      <c r="C4" s="42" t="s">
        <v>331</v>
      </c>
    </row>
    <row r="5" spans="2:3" x14ac:dyDescent="0.3">
      <c r="B5" s="42" t="s">
        <v>288</v>
      </c>
      <c r="C5" s="42" t="s">
        <v>332</v>
      </c>
    </row>
    <row r="6" spans="2:3" x14ac:dyDescent="0.3">
      <c r="B6" s="42" t="s">
        <v>289</v>
      </c>
      <c r="C6" s="42" t="s">
        <v>333</v>
      </c>
    </row>
    <row r="7" spans="2:3" x14ac:dyDescent="0.3">
      <c r="B7" s="42" t="s">
        <v>290</v>
      </c>
      <c r="C7" s="42" t="s">
        <v>334</v>
      </c>
    </row>
    <row r="8" spans="2:3" x14ac:dyDescent="0.3">
      <c r="B8" s="42" t="s">
        <v>291</v>
      </c>
      <c r="C8" s="139" t="s">
        <v>338</v>
      </c>
    </row>
    <row r="9" spans="2:3" x14ac:dyDescent="0.3">
      <c r="B9" s="42" t="s">
        <v>292</v>
      </c>
      <c r="C9" s="139" t="s">
        <v>337</v>
      </c>
    </row>
    <row r="10" spans="2:3" x14ac:dyDescent="0.3">
      <c r="B10" s="42" t="s">
        <v>293</v>
      </c>
      <c r="C10" s="42" t="s">
        <v>330</v>
      </c>
    </row>
    <row r="11" spans="2:3" x14ac:dyDescent="0.3">
      <c r="B11" s="42" t="s">
        <v>294</v>
      </c>
      <c r="C11" s="42" t="s">
        <v>335</v>
      </c>
    </row>
    <row r="12" spans="2:3" x14ac:dyDescent="0.3">
      <c r="B12" s="42" t="s">
        <v>295</v>
      </c>
      <c r="C12" s="42" t="s">
        <v>336</v>
      </c>
    </row>
    <row r="13" spans="2:3" x14ac:dyDescent="0.3">
      <c r="B13" s="42" t="s">
        <v>296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abSelected="1" view="pageBreakPreview" topLeftCell="A9" zoomScale="60" zoomScaleNormal="100" workbookViewId="0">
      <selection activeCell="Z18" sqref="Z18"/>
    </sheetView>
  </sheetViews>
  <sheetFormatPr defaultRowHeight="16.5" x14ac:dyDescent="0.3"/>
  <cols>
    <col min="1" max="1" width="4.28515625" style="42" customWidth="1"/>
    <col min="2" max="2" width="6.85546875" style="42" bestFit="1" customWidth="1"/>
    <col min="3" max="3" width="32" style="42" customWidth="1"/>
    <col min="4" max="4" width="21.140625" style="42" customWidth="1"/>
    <col min="5" max="5" width="19.28515625" style="42" customWidth="1"/>
    <col min="6" max="6" width="19.5703125" style="42" customWidth="1"/>
    <col min="7" max="7" width="21.42578125" style="42" customWidth="1"/>
    <col min="8" max="8" width="9.140625" style="42" customWidth="1"/>
    <col min="9" max="15" width="9.140625" style="42" hidden="1" customWidth="1"/>
    <col min="16" max="16" width="8.85546875" style="42" customWidth="1"/>
    <col min="17" max="21" width="9.140625" style="42" hidden="1" customWidth="1"/>
    <col min="22" max="16384" width="9.140625" style="42"/>
  </cols>
  <sheetData>
    <row r="1" spans="2:22" ht="63.75" customHeight="1" x14ac:dyDescent="0.3">
      <c r="F1" s="141" t="s">
        <v>174</v>
      </c>
      <c r="G1" s="141"/>
    </row>
    <row r="4" spans="2:22" ht="16.5" customHeight="1" x14ac:dyDescent="0.3">
      <c r="B4" s="146" t="s">
        <v>185</v>
      </c>
      <c r="C4" s="146"/>
      <c r="D4" s="146"/>
      <c r="E4" s="146"/>
      <c r="F4" s="146"/>
      <c r="G4" s="146"/>
    </row>
    <row r="5" spans="2:22" x14ac:dyDescent="0.3">
      <c r="B5" s="146"/>
      <c r="C5" s="146"/>
      <c r="D5" s="146"/>
      <c r="E5" s="146"/>
      <c r="F5" s="146"/>
      <c r="G5" s="146"/>
    </row>
    <row r="6" spans="2:22" x14ac:dyDescent="0.3">
      <c r="G6" s="43" t="s">
        <v>299</v>
      </c>
      <c r="I6" s="42" t="s">
        <v>300</v>
      </c>
      <c r="M6" s="81" t="s">
        <v>301</v>
      </c>
    </row>
    <row r="7" spans="2:22" ht="16.5" customHeight="1" x14ac:dyDescent="0.3">
      <c r="B7" s="147" t="s">
        <v>2</v>
      </c>
      <c r="C7" s="147" t="s">
        <v>175</v>
      </c>
      <c r="D7" s="158" t="s">
        <v>176</v>
      </c>
      <c r="E7" s="159"/>
      <c r="F7" s="160"/>
      <c r="G7" s="147" t="s">
        <v>177</v>
      </c>
      <c r="M7" s="81"/>
      <c r="S7" s="56"/>
      <c r="T7" s="56"/>
      <c r="U7" s="56"/>
      <c r="V7" s="56"/>
    </row>
    <row r="8" spans="2:22" ht="63" x14ac:dyDescent="0.3">
      <c r="B8" s="148"/>
      <c r="C8" s="148"/>
      <c r="D8" s="138" t="s">
        <v>178</v>
      </c>
      <c r="E8" s="138" t="s">
        <v>179</v>
      </c>
      <c r="F8" s="137" t="s">
        <v>180</v>
      </c>
      <c r="G8" s="148"/>
      <c r="J8" s="82"/>
      <c r="M8" s="83"/>
      <c r="R8" s="42">
        <v>16</v>
      </c>
      <c r="S8" s="56">
        <v>17</v>
      </c>
      <c r="T8" s="56">
        <v>18</v>
      </c>
      <c r="U8" s="56"/>
    </row>
    <row r="9" spans="2:22" x14ac:dyDescent="0.3">
      <c r="B9" s="44">
        <v>1</v>
      </c>
      <c r="C9" s="138">
        <v>2</v>
      </c>
      <c r="D9" s="138">
        <v>3</v>
      </c>
      <c r="E9" s="138">
        <v>4</v>
      </c>
      <c r="F9" s="138">
        <v>5</v>
      </c>
      <c r="G9" s="138">
        <v>6</v>
      </c>
      <c r="J9" s="82"/>
      <c r="M9" s="84"/>
      <c r="R9" s="56">
        <f>3299+198+9</f>
        <v>3506</v>
      </c>
      <c r="S9" s="56">
        <f>3095+180+42+2</f>
        <v>3319</v>
      </c>
      <c r="T9" s="56">
        <f>9973+495+119+5</f>
        <v>10592</v>
      </c>
    </row>
    <row r="10" spans="2:22" ht="47.25" x14ac:dyDescent="0.3">
      <c r="B10" s="44" t="s">
        <v>181</v>
      </c>
      <c r="C10" s="45" t="s">
        <v>182</v>
      </c>
      <c r="D10" s="46">
        <v>1173218.2152217589</v>
      </c>
      <c r="E10" s="47">
        <v>3506</v>
      </c>
      <c r="F10" s="47">
        <v>34174</v>
      </c>
      <c r="G10" s="47">
        <v>334.631550262909</v>
      </c>
      <c r="J10" s="82"/>
      <c r="M10" s="83"/>
      <c r="R10" s="56">
        <v>34174</v>
      </c>
      <c r="S10" s="56">
        <v>43555</v>
      </c>
      <c r="T10" s="56">
        <v>124511</v>
      </c>
    </row>
    <row r="11" spans="2:22" ht="31.5" x14ac:dyDescent="0.3">
      <c r="B11" s="44" t="s">
        <v>183</v>
      </c>
      <c r="C11" s="45" t="s">
        <v>184</v>
      </c>
      <c r="D11" s="46">
        <v>1694549.6743782414</v>
      </c>
      <c r="E11" s="47">
        <v>3506</v>
      </c>
      <c r="F11" s="47">
        <v>34174</v>
      </c>
      <c r="G11" s="47">
        <v>483.32848670229362</v>
      </c>
      <c r="J11" s="82"/>
      <c r="M11" s="83"/>
    </row>
    <row r="14" spans="2:22" ht="16.5" customHeight="1" x14ac:dyDescent="0.3">
      <c r="B14" s="146" t="s">
        <v>186</v>
      </c>
      <c r="C14" s="146"/>
      <c r="D14" s="146"/>
      <c r="E14" s="146"/>
      <c r="F14" s="146"/>
      <c r="G14" s="146"/>
    </row>
    <row r="15" spans="2:22" x14ac:dyDescent="0.3">
      <c r="B15" s="146"/>
      <c r="C15" s="146"/>
      <c r="D15" s="146"/>
      <c r="E15" s="146"/>
      <c r="F15" s="146"/>
      <c r="G15" s="146"/>
    </row>
    <row r="16" spans="2:22" x14ac:dyDescent="0.3">
      <c r="G16" s="43" t="s">
        <v>299</v>
      </c>
    </row>
    <row r="17" spans="2:13" ht="16.5" customHeight="1" x14ac:dyDescent="0.3">
      <c r="B17" s="147" t="s">
        <v>2</v>
      </c>
      <c r="C17" s="147" t="s">
        <v>175</v>
      </c>
      <c r="D17" s="158" t="s">
        <v>176</v>
      </c>
      <c r="E17" s="159"/>
      <c r="F17" s="160"/>
      <c r="G17" s="147" t="s">
        <v>177</v>
      </c>
    </row>
    <row r="18" spans="2:13" ht="63" x14ac:dyDescent="0.3">
      <c r="B18" s="148"/>
      <c r="C18" s="148"/>
      <c r="D18" s="138" t="s">
        <v>178</v>
      </c>
      <c r="E18" s="138" t="s">
        <v>179</v>
      </c>
      <c r="F18" s="137" t="s">
        <v>180</v>
      </c>
      <c r="G18" s="148"/>
      <c r="M18" s="83"/>
    </row>
    <row r="19" spans="2:13" x14ac:dyDescent="0.3">
      <c r="B19" s="44">
        <v>1</v>
      </c>
      <c r="C19" s="138">
        <v>2</v>
      </c>
      <c r="D19" s="138">
        <v>3</v>
      </c>
      <c r="E19" s="138">
        <v>4</v>
      </c>
      <c r="F19" s="138">
        <v>5</v>
      </c>
      <c r="G19" s="138">
        <v>6</v>
      </c>
      <c r="M19" s="84"/>
    </row>
    <row r="20" spans="2:13" ht="47.25" x14ac:dyDescent="0.3">
      <c r="B20" s="44" t="s">
        <v>181</v>
      </c>
      <c r="C20" s="45" t="s">
        <v>182</v>
      </c>
      <c r="D20" s="48">
        <v>2170804.3765285476</v>
      </c>
      <c r="E20" s="49">
        <v>3319</v>
      </c>
      <c r="F20" s="49">
        <v>43555</v>
      </c>
      <c r="G20" s="47">
        <v>654.05374405801376</v>
      </c>
      <c r="M20" s="83"/>
    </row>
    <row r="21" spans="2:13" ht="31.5" x14ac:dyDescent="0.3">
      <c r="B21" s="44" t="s">
        <v>183</v>
      </c>
      <c r="C21" s="45" t="s">
        <v>184</v>
      </c>
      <c r="D21" s="48">
        <v>3135423.4034714526</v>
      </c>
      <c r="E21" s="49">
        <v>3319</v>
      </c>
      <c r="F21" s="49">
        <v>43555</v>
      </c>
      <c r="G21" s="47">
        <v>944.68918453493598</v>
      </c>
      <c r="M21" s="83"/>
    </row>
    <row r="22" spans="2:13" x14ac:dyDescent="0.3">
      <c r="B22" s="50"/>
      <c r="C22" s="51"/>
      <c r="D22" s="52"/>
      <c r="E22" s="53"/>
      <c r="F22" s="53"/>
      <c r="G22" s="54"/>
      <c r="M22" s="85"/>
    </row>
    <row r="23" spans="2:13" x14ac:dyDescent="0.3">
      <c r="B23" s="50"/>
      <c r="C23" s="51"/>
      <c r="D23" s="52"/>
      <c r="E23" s="53"/>
      <c r="F23" s="53"/>
      <c r="G23" s="54"/>
      <c r="M23" s="85"/>
    </row>
    <row r="24" spans="2:13" ht="16.5" customHeight="1" x14ac:dyDescent="0.3">
      <c r="B24" s="146" t="s">
        <v>187</v>
      </c>
      <c r="C24" s="146"/>
      <c r="D24" s="146"/>
      <c r="E24" s="146"/>
      <c r="F24" s="146"/>
      <c r="G24" s="146"/>
    </row>
    <row r="25" spans="2:13" x14ac:dyDescent="0.3">
      <c r="B25" s="146"/>
      <c r="C25" s="146"/>
      <c r="D25" s="146"/>
      <c r="E25" s="146"/>
      <c r="F25" s="146"/>
      <c r="G25" s="146"/>
    </row>
    <row r="26" spans="2:13" x14ac:dyDescent="0.3">
      <c r="G26" s="43" t="s">
        <v>299</v>
      </c>
    </row>
    <row r="27" spans="2:13" ht="16.5" customHeight="1" x14ac:dyDescent="0.3">
      <c r="B27" s="147" t="s">
        <v>2</v>
      </c>
      <c r="C27" s="147" t="s">
        <v>175</v>
      </c>
      <c r="D27" s="158" t="s">
        <v>176</v>
      </c>
      <c r="E27" s="159"/>
      <c r="F27" s="160"/>
      <c r="G27" s="147" t="s">
        <v>177</v>
      </c>
    </row>
    <row r="28" spans="2:13" ht="63" x14ac:dyDescent="0.3">
      <c r="B28" s="148"/>
      <c r="C28" s="148"/>
      <c r="D28" s="138" t="s">
        <v>178</v>
      </c>
      <c r="E28" s="138" t="s">
        <v>179</v>
      </c>
      <c r="F28" s="137" t="s">
        <v>180</v>
      </c>
      <c r="G28" s="148"/>
      <c r="M28" s="83"/>
    </row>
    <row r="29" spans="2:13" x14ac:dyDescent="0.3">
      <c r="B29" s="44">
        <v>1</v>
      </c>
      <c r="C29" s="138">
        <v>2</v>
      </c>
      <c r="D29" s="138">
        <v>3</v>
      </c>
      <c r="E29" s="138">
        <v>4</v>
      </c>
      <c r="F29" s="138">
        <v>5</v>
      </c>
      <c r="G29" s="138">
        <v>6</v>
      </c>
      <c r="M29" s="84"/>
    </row>
    <row r="30" spans="2:13" ht="47.25" x14ac:dyDescent="0.3">
      <c r="B30" s="44" t="s">
        <v>181</v>
      </c>
      <c r="C30" s="45" t="s">
        <v>182</v>
      </c>
      <c r="D30" s="48">
        <v>2450406.885663033</v>
      </c>
      <c r="E30" s="49">
        <v>10592</v>
      </c>
      <c r="F30" s="49">
        <v>124511</v>
      </c>
      <c r="G30" s="47">
        <v>231.34506095761265</v>
      </c>
      <c r="M30" s="83"/>
    </row>
    <row r="31" spans="2:13" ht="31.5" x14ac:dyDescent="0.3">
      <c r="B31" s="44" t="s">
        <v>183</v>
      </c>
      <c r="C31" s="45" t="s">
        <v>184</v>
      </c>
      <c r="D31" s="48">
        <v>3539270.1343369675</v>
      </c>
      <c r="E31" s="49">
        <v>10592</v>
      </c>
      <c r="F31" s="49">
        <v>124511</v>
      </c>
      <c r="G31" s="47">
        <v>334.14559425386778</v>
      </c>
      <c r="M31" s="83"/>
    </row>
    <row r="32" spans="2:13" x14ac:dyDescent="0.3">
      <c r="B32" s="50"/>
      <c r="C32" s="51"/>
      <c r="D32" s="52"/>
      <c r="E32" s="53"/>
      <c r="F32" s="53"/>
      <c r="G32" s="54"/>
      <c r="M32" s="85"/>
    </row>
    <row r="33" spans="2:13" x14ac:dyDescent="0.3">
      <c r="B33" s="50"/>
      <c r="C33" s="51"/>
      <c r="D33" s="52"/>
      <c r="E33" s="53"/>
      <c r="F33" s="53"/>
      <c r="G33" s="54"/>
      <c r="M33" s="85"/>
    </row>
    <row r="35" spans="2:13" x14ac:dyDescent="0.3">
      <c r="C35" s="55"/>
    </row>
    <row r="36" spans="2:13" x14ac:dyDescent="0.3">
      <c r="C36" s="55"/>
      <c r="D36" s="86"/>
    </row>
    <row r="37" spans="2:13" x14ac:dyDescent="0.3">
      <c r="C37" s="55"/>
      <c r="D37" s="86"/>
    </row>
    <row r="38" spans="2:13" x14ac:dyDescent="0.3">
      <c r="C38" s="55"/>
      <c r="D38" s="86"/>
    </row>
  </sheetData>
  <mergeCells count="16">
    <mergeCell ref="B27:B28"/>
    <mergeCell ref="C27:C28"/>
    <mergeCell ref="D27:F27"/>
    <mergeCell ref="G27:G28"/>
    <mergeCell ref="B14:G15"/>
    <mergeCell ref="B17:B18"/>
    <mergeCell ref="C17:C18"/>
    <mergeCell ref="D17:F17"/>
    <mergeCell ref="G17:G18"/>
    <mergeCell ref="B24:G25"/>
    <mergeCell ref="F1:G1"/>
    <mergeCell ref="B4:G5"/>
    <mergeCell ref="B7:B8"/>
    <mergeCell ref="C7:C8"/>
    <mergeCell ref="D7:F7"/>
    <mergeCell ref="G7:G8"/>
  </mergeCells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9"/>
  <sheetViews>
    <sheetView view="pageBreakPreview" zoomScale="60" zoomScaleNormal="100" workbookViewId="0">
      <selection activeCell="AK23" sqref="AK23"/>
    </sheetView>
  </sheetViews>
  <sheetFormatPr defaultRowHeight="16.5" x14ac:dyDescent="0.3"/>
  <cols>
    <col min="1" max="1" width="3.85546875" style="42" customWidth="1"/>
    <col min="2" max="2" width="7.28515625" style="42" bestFit="1" customWidth="1"/>
    <col min="3" max="3" width="67.42578125" style="55" bestFit="1" customWidth="1"/>
    <col min="4" max="6" width="17.28515625" style="114" bestFit="1" customWidth="1"/>
    <col min="7" max="7" width="8.7109375" style="42" customWidth="1"/>
    <col min="8" max="8" width="1.5703125" style="111" hidden="1" customWidth="1"/>
    <col min="9" max="9" width="16.140625" style="111" hidden="1" customWidth="1"/>
    <col min="10" max="10" width="11.5703125" style="42" hidden="1" customWidth="1"/>
    <col min="11" max="31" width="9.140625" style="42" hidden="1" customWidth="1"/>
    <col min="32" max="16384" width="9.140625" style="42"/>
  </cols>
  <sheetData>
    <row r="1" spans="2:10" ht="18" x14ac:dyDescent="0.3">
      <c r="C1" s="89"/>
      <c r="E1" s="149" t="s">
        <v>188</v>
      </c>
      <c r="F1" s="149"/>
    </row>
    <row r="5" spans="2:10" x14ac:dyDescent="0.3">
      <c r="B5" s="150" t="s">
        <v>303</v>
      </c>
      <c r="C5" s="150"/>
      <c r="D5" s="150"/>
      <c r="E5" s="150"/>
      <c r="F5" s="150"/>
      <c r="J5" s="90"/>
    </row>
    <row r="6" spans="2:10" x14ac:dyDescent="0.3">
      <c r="F6" s="91" t="s">
        <v>189</v>
      </c>
    </row>
    <row r="7" spans="2:10" ht="49.5" x14ac:dyDescent="0.3">
      <c r="B7" s="92" t="s">
        <v>2</v>
      </c>
      <c r="C7" s="92" t="s">
        <v>190</v>
      </c>
      <c r="D7" s="62" t="s">
        <v>191</v>
      </c>
      <c r="E7" s="62" t="s">
        <v>192</v>
      </c>
      <c r="F7" s="62" t="s">
        <v>193</v>
      </c>
      <c r="I7" s="108" t="s">
        <v>304</v>
      </c>
      <c r="J7" s="114" t="s">
        <v>305</v>
      </c>
    </row>
    <row r="8" spans="2:10" x14ac:dyDescent="0.3">
      <c r="B8" s="110">
        <v>1</v>
      </c>
      <c r="C8" s="110">
        <v>2</v>
      </c>
      <c r="D8" s="110">
        <v>3</v>
      </c>
      <c r="E8" s="110">
        <v>4</v>
      </c>
      <c r="F8" s="110">
        <v>5</v>
      </c>
    </row>
    <row r="9" spans="2:10" ht="31.5" x14ac:dyDescent="0.3">
      <c r="B9" s="110" t="s">
        <v>181</v>
      </c>
      <c r="C9" s="45" t="s">
        <v>194</v>
      </c>
      <c r="D9" s="93">
        <f>D10+D11+D12+D13+D14+D23</f>
        <v>2455.7675782000001</v>
      </c>
      <c r="E9" s="93">
        <f>E10+E11+E12+E13+E14+E23</f>
        <v>2175.5533898000003</v>
      </c>
      <c r="F9" s="93">
        <f>F10+F11+F12+F13+F14+F23</f>
        <v>1176.7167261960001</v>
      </c>
      <c r="G9" s="56"/>
      <c r="H9" s="111" t="s">
        <v>302</v>
      </c>
      <c r="I9" s="94">
        <f>I10+I11</f>
        <v>2320.6999999999998</v>
      </c>
      <c r="J9" s="95">
        <f>J10+J11</f>
        <v>1</v>
      </c>
    </row>
    <row r="10" spans="2:10" x14ac:dyDescent="0.3">
      <c r="B10" s="109" t="s">
        <v>195</v>
      </c>
      <c r="C10" s="96" t="s">
        <v>196</v>
      </c>
      <c r="D10" s="97">
        <f>'28а)РТУ ПР3'!D8*41%</f>
        <v>290.21636799999999</v>
      </c>
      <c r="E10" s="97">
        <f>'28а)РТУ ПР3'!E8*41%</f>
        <v>205.40132850000001</v>
      </c>
      <c r="F10" s="97">
        <f>'[1]бух 3'!F8*0.41</f>
        <v>260.68242943500002</v>
      </c>
      <c r="H10" s="111" t="s">
        <v>306</v>
      </c>
      <c r="I10" s="94">
        <v>949.41</v>
      </c>
      <c r="J10" s="95">
        <f>I10/I9</f>
        <v>0.40910501141896843</v>
      </c>
    </row>
    <row r="11" spans="2:10" x14ac:dyDescent="0.3">
      <c r="B11" s="110" t="s">
        <v>197</v>
      </c>
      <c r="C11" s="45" t="s">
        <v>198</v>
      </c>
      <c r="D11" s="97"/>
      <c r="E11" s="97"/>
      <c r="F11" s="97">
        <f>'[1]бух 3'!F9*41%</f>
        <v>22.650154799999999</v>
      </c>
      <c r="H11" s="111" t="s">
        <v>307</v>
      </c>
      <c r="I11" s="94">
        <v>1371.29</v>
      </c>
      <c r="J11" s="95">
        <f>I11/I9</f>
        <v>0.59089498858103162</v>
      </c>
    </row>
    <row r="12" spans="2:10" x14ac:dyDescent="0.3">
      <c r="B12" s="110" t="s">
        <v>199</v>
      </c>
      <c r="C12" s="45" t="s">
        <v>200</v>
      </c>
      <c r="D12" s="97">
        <f>'[1]бух 3'!D10*0.41</f>
        <v>1577.2418452999998</v>
      </c>
      <c r="E12" s="97">
        <f>'[1]бух 3'!E10*41%</f>
        <v>1528.9996873</v>
      </c>
      <c r="F12" s="97">
        <f>'[1]бух 3'!F10*41%</f>
        <v>622.38297660000001</v>
      </c>
    </row>
    <row r="13" spans="2:10" x14ac:dyDescent="0.3">
      <c r="B13" s="110" t="s">
        <v>201</v>
      </c>
      <c r="C13" s="45" t="s">
        <v>202</v>
      </c>
      <c r="D13" s="97">
        <f>'[1]бух 3'!D11*41%</f>
        <v>480.55825300000004</v>
      </c>
      <c r="E13" s="97">
        <f>'[1]бух 3'!E11*41%</f>
        <v>438.46454109999996</v>
      </c>
      <c r="F13" s="97">
        <f>'[1]бух 3'!F11*41%</f>
        <v>187.76600260000001</v>
      </c>
    </row>
    <row r="14" spans="2:10" ht="18.75" x14ac:dyDescent="0.3">
      <c r="B14" s="110" t="s">
        <v>203</v>
      </c>
      <c r="C14" s="45" t="s">
        <v>204</v>
      </c>
      <c r="D14" s="97">
        <f>D15+D16+D17</f>
        <v>30.298999999999999</v>
      </c>
      <c r="E14" s="93">
        <f>E15+E16+E17</f>
        <v>0</v>
      </c>
      <c r="F14" s="93">
        <f t="shared" ref="F14" si="0">F15+F16+F17</f>
        <v>18.400934766999999</v>
      </c>
      <c r="H14" s="98" t="s">
        <v>308</v>
      </c>
    </row>
    <row r="15" spans="2:10" x14ac:dyDescent="0.3">
      <c r="B15" s="109" t="s">
        <v>205</v>
      </c>
      <c r="C15" s="45" t="s">
        <v>206</v>
      </c>
      <c r="D15" s="97"/>
      <c r="E15" s="99"/>
      <c r="F15" s="99">
        <f>'28а)РТУ ПР3'!F13*41%</f>
        <v>2.0666167669999997</v>
      </c>
    </row>
    <row r="16" spans="2:10" ht="31.5" x14ac:dyDescent="0.3">
      <c r="B16" s="110" t="s">
        <v>207</v>
      </c>
      <c r="C16" s="45" t="s">
        <v>208</v>
      </c>
      <c r="D16" s="97"/>
      <c r="E16" s="99"/>
      <c r="F16" s="99">
        <f>'[1]бух 3'!F14*0.41</f>
        <v>0.97946949999999988</v>
      </c>
    </row>
    <row r="17" spans="2:6" s="42" customFormat="1" x14ac:dyDescent="0.3">
      <c r="B17" s="110" t="s">
        <v>209</v>
      </c>
      <c r="C17" s="45" t="s">
        <v>210</v>
      </c>
      <c r="D17" s="93">
        <f>D18+D19+D20+D21+D22</f>
        <v>30.298999999999999</v>
      </c>
      <c r="E17" s="93">
        <f>E18+E19+E20+E21+E22</f>
        <v>0</v>
      </c>
      <c r="F17" s="93">
        <f t="shared" ref="F17" si="1">F18+F19+F20+F21+F22</f>
        <v>15.354848499999999</v>
      </c>
    </row>
    <row r="18" spans="2:6" s="42" customFormat="1" x14ac:dyDescent="0.3">
      <c r="B18" s="110" t="s">
        <v>211</v>
      </c>
      <c r="C18" s="45" t="s">
        <v>212</v>
      </c>
      <c r="D18" s="97"/>
      <c r="E18" s="99"/>
      <c r="F18" s="99">
        <f>'28а)РТУ ПР3'!F16*0.41</f>
        <v>5.2771099999999995</v>
      </c>
    </row>
    <row r="19" spans="2:6" s="42" customFormat="1" x14ac:dyDescent="0.3">
      <c r="B19" s="110" t="s">
        <v>213</v>
      </c>
      <c r="C19" s="45" t="s">
        <v>214</v>
      </c>
      <c r="D19" s="97"/>
      <c r="E19" s="99"/>
      <c r="F19" s="99">
        <f>'[1]бух 3'!F17*0.41</f>
        <v>9.7564583999999996</v>
      </c>
    </row>
    <row r="20" spans="2:6" s="42" customFormat="1" ht="31.5" x14ac:dyDescent="0.3">
      <c r="B20" s="110" t="s">
        <v>215</v>
      </c>
      <c r="C20" s="45" t="s">
        <v>216</v>
      </c>
      <c r="D20" s="97"/>
      <c r="E20" s="99"/>
      <c r="F20" s="99">
        <f>'[2]3Всего БУХ'!F20*'[2]3А'!J10</f>
        <v>0</v>
      </c>
    </row>
    <row r="21" spans="2:6" s="42" customFormat="1" x14ac:dyDescent="0.3">
      <c r="B21" s="110" t="s">
        <v>217</v>
      </c>
      <c r="C21" s="45" t="s">
        <v>218</v>
      </c>
      <c r="D21" s="97"/>
      <c r="E21" s="97"/>
      <c r="F21" s="97">
        <f>'[2]3Всего БУХ'!F21*'[2]3А'!J10</f>
        <v>0</v>
      </c>
    </row>
    <row r="22" spans="2:6" s="42" customFormat="1" x14ac:dyDescent="0.3">
      <c r="B22" s="110" t="s">
        <v>219</v>
      </c>
      <c r="C22" s="45" t="s">
        <v>220</v>
      </c>
      <c r="D22" s="97">
        <f>'[1]бух 3'!D20*0.41</f>
        <v>30.298999999999999</v>
      </c>
      <c r="E22" s="97">
        <f>'[1]бух 3'!E20*0.41</f>
        <v>0</v>
      </c>
      <c r="F22" s="97">
        <f>'28а)РТУ ПР3'!F20*41%</f>
        <v>0.32128010000000001</v>
      </c>
    </row>
    <row r="23" spans="2:6" s="42" customFormat="1" x14ac:dyDescent="0.3">
      <c r="B23" s="110" t="s">
        <v>221</v>
      </c>
      <c r="C23" s="45" t="s">
        <v>222</v>
      </c>
      <c r="D23" s="93">
        <f>D24+D25+D26+D27</f>
        <v>77.452111900000006</v>
      </c>
      <c r="E23" s="93">
        <f>E24+E25+E26+E27</f>
        <v>2.6878329000000001</v>
      </c>
      <c r="F23" s="93">
        <f t="shared" ref="F23" si="2">F24+F25+F26+F27</f>
        <v>64.834227994000003</v>
      </c>
    </row>
    <row r="24" spans="2:6" s="42" customFormat="1" x14ac:dyDescent="0.3">
      <c r="B24" s="110" t="s">
        <v>223</v>
      </c>
      <c r="C24" s="45" t="s">
        <v>224</v>
      </c>
      <c r="D24" s="97"/>
      <c r="E24" s="97"/>
      <c r="F24" s="97"/>
    </row>
    <row r="25" spans="2:6" s="42" customFormat="1" x14ac:dyDescent="0.3">
      <c r="B25" s="110" t="s">
        <v>225</v>
      </c>
      <c r="C25" s="45" t="s">
        <v>309</v>
      </c>
      <c r="D25" s="97"/>
      <c r="E25" s="97"/>
      <c r="F25" s="97"/>
    </row>
    <row r="26" spans="2:6" s="42" customFormat="1" x14ac:dyDescent="0.3">
      <c r="B26" s="110" t="s">
        <v>227</v>
      </c>
      <c r="C26" s="45" t="s">
        <v>228</v>
      </c>
      <c r="D26" s="97">
        <f>'[1]бух 3'!D24*41%</f>
        <v>77.302310200000008</v>
      </c>
      <c r="E26" s="97">
        <f>'[1]бух 3'!E24*41%</f>
        <v>2.3188328999999999</v>
      </c>
      <c r="F26" s="97">
        <f>'[1]бух 3'!F24*41%</f>
        <v>63.843946794000004</v>
      </c>
    </row>
    <row r="27" spans="2:6" s="42" customFormat="1" ht="31.5" x14ac:dyDescent="0.3">
      <c r="B27" s="110" t="s">
        <v>229</v>
      </c>
      <c r="C27" s="45" t="s">
        <v>230</v>
      </c>
      <c r="D27" s="97">
        <f>'[1]бух 3'!D25*0.41</f>
        <v>0.14980169999999998</v>
      </c>
      <c r="E27" s="97">
        <f>'[1]бух 3'!E25*0.41</f>
        <v>0.36899999999999999</v>
      </c>
      <c r="F27" s="97">
        <f>'28а)РТУ ПР3'!F25*41%</f>
        <v>0.99028120000000008</v>
      </c>
    </row>
    <row r="28" spans="2:6" s="42" customFormat="1" x14ac:dyDescent="0.3">
      <c r="B28" s="100"/>
      <c r="C28" s="51"/>
      <c r="D28" s="101"/>
      <c r="E28" s="101"/>
      <c r="F28" s="101"/>
    </row>
    <row r="29" spans="2:6" s="42" customFormat="1" x14ac:dyDescent="0.3">
      <c r="B29" s="100"/>
      <c r="C29" s="51"/>
      <c r="D29" s="101"/>
      <c r="E29" s="101"/>
      <c r="F29" s="101"/>
    </row>
  </sheetData>
  <mergeCells count="2">
    <mergeCell ref="E1:F1"/>
    <mergeCell ref="B5:F5"/>
  </mergeCell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view="pageBreakPreview" topLeftCell="A4" zoomScale="80" zoomScaleNormal="100" zoomScaleSheetLayoutView="80" workbookViewId="0">
      <selection activeCell="G12" sqref="G12"/>
    </sheetView>
  </sheetViews>
  <sheetFormatPr defaultRowHeight="16.5" x14ac:dyDescent="0.3"/>
  <cols>
    <col min="1" max="1" width="3.85546875" style="42" customWidth="1"/>
    <col min="2" max="2" width="7.28515625" style="42" bestFit="1" customWidth="1"/>
    <col min="3" max="3" width="67.42578125" style="55" bestFit="1" customWidth="1"/>
    <col min="4" max="6" width="17.28515625" style="114" bestFit="1" customWidth="1"/>
    <col min="7" max="7" width="8.140625" style="42" customWidth="1"/>
    <col min="8" max="8" width="0.85546875" style="111" hidden="1" customWidth="1"/>
    <col min="9" max="9" width="16.140625" style="111" hidden="1" customWidth="1"/>
    <col min="10" max="10" width="11.5703125" style="42" hidden="1" customWidth="1"/>
    <col min="11" max="22" width="9.140625" style="42" hidden="1" customWidth="1"/>
    <col min="23" max="16384" width="9.140625" style="42"/>
  </cols>
  <sheetData>
    <row r="1" spans="2:10" ht="18" x14ac:dyDescent="0.3">
      <c r="C1" s="89"/>
      <c r="E1" s="149" t="s">
        <v>188</v>
      </c>
      <c r="F1" s="149"/>
    </row>
    <row r="5" spans="2:10" x14ac:dyDescent="0.3">
      <c r="B5" s="150" t="s">
        <v>310</v>
      </c>
      <c r="C5" s="150"/>
      <c r="D5" s="150"/>
      <c r="E5" s="150"/>
      <c r="F5" s="150"/>
      <c r="J5" s="90"/>
    </row>
    <row r="6" spans="2:10" x14ac:dyDescent="0.3">
      <c r="F6" s="91" t="s">
        <v>189</v>
      </c>
    </row>
    <row r="7" spans="2:10" ht="49.5" x14ac:dyDescent="0.3">
      <c r="B7" s="92" t="s">
        <v>2</v>
      </c>
      <c r="C7" s="92" t="s">
        <v>190</v>
      </c>
      <c r="D7" s="62" t="s">
        <v>191</v>
      </c>
      <c r="E7" s="62" t="s">
        <v>192</v>
      </c>
      <c r="F7" s="62" t="s">
        <v>193</v>
      </c>
      <c r="I7" s="108" t="s">
        <v>304</v>
      </c>
      <c r="J7" s="114" t="s">
        <v>305</v>
      </c>
    </row>
    <row r="8" spans="2:10" x14ac:dyDescent="0.3">
      <c r="B8" s="110">
        <v>1</v>
      </c>
      <c r="C8" s="110">
        <v>2</v>
      </c>
      <c r="D8" s="110">
        <v>3</v>
      </c>
      <c r="E8" s="110">
        <v>4</v>
      </c>
      <c r="F8" s="110">
        <v>5</v>
      </c>
    </row>
    <row r="9" spans="2:10" ht="31.5" x14ac:dyDescent="0.3">
      <c r="B9" s="110" t="s">
        <v>181</v>
      </c>
      <c r="C9" s="45" t="s">
        <v>194</v>
      </c>
      <c r="D9" s="93">
        <f>D10+D11+D12+D13+D14+D23</f>
        <v>3533.9094418000004</v>
      </c>
      <c r="E9" s="93">
        <f>E10+E11+E12+E13+E14+E23</f>
        <v>3130.6743901999998</v>
      </c>
      <c r="F9" s="93">
        <f>F10+F11+F12+F13+F14+F23+9.76</f>
        <v>1703.0862074869708</v>
      </c>
      <c r="H9" s="111" t="s">
        <v>302</v>
      </c>
      <c r="I9" s="94">
        <f>I10+I11</f>
        <v>2320.6999999999998</v>
      </c>
      <c r="J9" s="95">
        <f>J10+J11</f>
        <v>1</v>
      </c>
    </row>
    <row r="10" spans="2:10" x14ac:dyDescent="0.3">
      <c r="B10" s="109" t="s">
        <v>195</v>
      </c>
      <c r="C10" s="96" t="s">
        <v>196</v>
      </c>
      <c r="D10" s="97">
        <f>'28а)РТУ ПР3'!D8*59%</f>
        <v>417.62843199999998</v>
      </c>
      <c r="E10" s="97">
        <f>'28а)РТУ ПР3'!E8*59%</f>
        <v>295.57752149999999</v>
      </c>
      <c r="F10" s="97">
        <f>'[1]бух 3'!F8*0.59</f>
        <v>375.12837406500006</v>
      </c>
      <c r="H10" s="111" t="s">
        <v>306</v>
      </c>
      <c r="I10" s="94">
        <v>949.41</v>
      </c>
      <c r="J10" s="95">
        <f>I10/I9</f>
        <v>0.40910501141896843</v>
      </c>
    </row>
    <row r="11" spans="2:10" x14ac:dyDescent="0.3">
      <c r="B11" s="110" t="s">
        <v>197</v>
      </c>
      <c r="C11" s="45" t="s">
        <v>198</v>
      </c>
      <c r="D11" s="97"/>
      <c r="E11" s="97"/>
      <c r="F11" s="97">
        <f>'[1]бух 3'!F9*0.59</f>
        <v>32.594125200000001</v>
      </c>
      <c r="H11" s="111" t="s">
        <v>307</v>
      </c>
      <c r="I11" s="94">
        <v>1371.29</v>
      </c>
      <c r="J11" s="95">
        <f>I11/I9</f>
        <v>0.59089498858103162</v>
      </c>
    </row>
    <row r="12" spans="2:10" x14ac:dyDescent="0.3">
      <c r="B12" s="110" t="s">
        <v>199</v>
      </c>
      <c r="C12" s="45" t="s">
        <v>200</v>
      </c>
      <c r="D12" s="97">
        <f>'[1]бух 3'!D10*0.59</f>
        <v>2269.6894846999999</v>
      </c>
      <c r="E12" s="97">
        <f>'[1]бух 3'!E10*0.59</f>
        <v>2200.2678427000001</v>
      </c>
      <c r="F12" s="97">
        <f>'[1]бух 3'!F10*59%</f>
        <v>895.62428339999997</v>
      </c>
    </row>
    <row r="13" spans="2:10" x14ac:dyDescent="0.3">
      <c r="B13" s="110" t="s">
        <v>201</v>
      </c>
      <c r="C13" s="45" t="s">
        <v>202</v>
      </c>
      <c r="D13" s="97">
        <f>'[1]бух 3'!D11*59%</f>
        <v>691.53504700000008</v>
      </c>
      <c r="E13" s="97">
        <f>'[1]бух 3'!E11*59%</f>
        <v>630.96116889999996</v>
      </c>
      <c r="F13" s="97">
        <f>'[1]бух 3'!F11*59%</f>
        <v>270.19985739999998</v>
      </c>
    </row>
    <row r="14" spans="2:10" x14ac:dyDescent="0.3">
      <c r="B14" s="110" t="s">
        <v>203</v>
      </c>
      <c r="C14" s="45" t="s">
        <v>204</v>
      </c>
      <c r="D14" s="93">
        <f>D15+D16+D17</f>
        <v>43.600999999999999</v>
      </c>
      <c r="E14" s="93">
        <f>E15+E16+E17</f>
        <v>0</v>
      </c>
      <c r="F14" s="93">
        <f t="shared" ref="F14" si="0">F15+F16+F17</f>
        <v>26.481532015970654</v>
      </c>
      <c r="H14" s="55" t="s">
        <v>308</v>
      </c>
    </row>
    <row r="15" spans="2:10" x14ac:dyDescent="0.3">
      <c r="B15" s="109" t="s">
        <v>205</v>
      </c>
      <c r="C15" s="45" t="s">
        <v>206</v>
      </c>
      <c r="D15" s="97"/>
      <c r="E15" s="99"/>
      <c r="F15" s="99">
        <f>'28а)РТУ ПР3'!F13*59%</f>
        <v>2.9739119329999997</v>
      </c>
    </row>
    <row r="16" spans="2:10" ht="31.5" x14ac:dyDescent="0.3">
      <c r="B16" s="110" t="s">
        <v>207</v>
      </c>
      <c r="C16" s="45" t="s">
        <v>208</v>
      </c>
      <c r="D16" s="97"/>
      <c r="E16" s="99"/>
      <c r="F16" s="99">
        <f>'[2]3Всего БУХ'!F16*'[2]3В'!J11</f>
        <v>1.4116185829706553</v>
      </c>
    </row>
    <row r="17" spans="2:6" s="42" customFormat="1" x14ac:dyDescent="0.3">
      <c r="B17" s="110" t="s">
        <v>209</v>
      </c>
      <c r="C17" s="45" t="s">
        <v>210</v>
      </c>
      <c r="D17" s="97">
        <f>D18+D19+D20+D21+D22</f>
        <v>43.600999999999999</v>
      </c>
      <c r="E17" s="93">
        <f>E18+E19+E20+E21+E22</f>
        <v>0</v>
      </c>
      <c r="F17" s="93">
        <f t="shared" ref="F17" si="1">F18+F19+F20+F21+F22</f>
        <v>22.0960015</v>
      </c>
    </row>
    <row r="18" spans="2:6" s="42" customFormat="1" x14ac:dyDescent="0.3">
      <c r="B18" s="110" t="s">
        <v>211</v>
      </c>
      <c r="C18" s="45" t="s">
        <v>212</v>
      </c>
      <c r="D18" s="97"/>
      <c r="E18" s="99"/>
      <c r="F18" s="99">
        <f>'28а)РТУ ПР3'!F16*0.59</f>
        <v>7.59389</v>
      </c>
    </row>
    <row r="19" spans="2:6" s="42" customFormat="1" x14ac:dyDescent="0.3">
      <c r="B19" s="110" t="s">
        <v>213</v>
      </c>
      <c r="C19" s="45" t="s">
        <v>214</v>
      </c>
      <c r="D19" s="97"/>
      <c r="E19" s="99"/>
      <c r="F19" s="99">
        <f>'[1]бух 3'!F17*0.59</f>
        <v>14.0397816</v>
      </c>
    </row>
    <row r="20" spans="2:6" s="42" customFormat="1" ht="31.5" x14ac:dyDescent="0.3">
      <c r="B20" s="110" t="s">
        <v>215</v>
      </c>
      <c r="C20" s="45" t="s">
        <v>216</v>
      </c>
      <c r="D20" s="97"/>
      <c r="E20" s="99"/>
      <c r="F20" s="99">
        <f>'[2]3Всего БУХ'!F20*'[2]3В'!J11</f>
        <v>0</v>
      </c>
    </row>
    <row r="21" spans="2:6" s="42" customFormat="1" x14ac:dyDescent="0.3">
      <c r="B21" s="110" t="s">
        <v>217</v>
      </c>
      <c r="C21" s="45" t="s">
        <v>218</v>
      </c>
      <c r="D21" s="97"/>
      <c r="E21" s="97"/>
      <c r="F21" s="97">
        <f>'[2]3Всего БУХ'!F21*'[2]3В'!J11</f>
        <v>0</v>
      </c>
    </row>
    <row r="22" spans="2:6" s="42" customFormat="1" x14ac:dyDescent="0.3">
      <c r="B22" s="110" t="s">
        <v>219</v>
      </c>
      <c r="C22" s="45" t="s">
        <v>220</v>
      </c>
      <c r="D22" s="97">
        <f>'[1]бух 3'!D20*0.59</f>
        <v>43.600999999999999</v>
      </c>
      <c r="E22" s="97">
        <f>'[1]бух 3'!E20*0.59</f>
        <v>0</v>
      </c>
      <c r="F22" s="97">
        <f>'28а)РТУ ПР3'!F20*59%</f>
        <v>0.46232990000000002</v>
      </c>
    </row>
    <row r="23" spans="2:6" s="42" customFormat="1" x14ac:dyDescent="0.3">
      <c r="B23" s="110" t="s">
        <v>221</v>
      </c>
      <c r="C23" s="45" t="s">
        <v>222</v>
      </c>
      <c r="D23" s="93">
        <f>D24+D25+D26+D27</f>
        <v>111.45547810000001</v>
      </c>
      <c r="E23" s="93">
        <f>E24+E25+E26+E27</f>
        <v>3.8678570999999997</v>
      </c>
      <c r="F23" s="93">
        <f t="shared" ref="F23" si="2">F24+F25+F26+F27</f>
        <v>93.298035405999997</v>
      </c>
    </row>
    <row r="24" spans="2:6" s="42" customFormat="1" x14ac:dyDescent="0.3">
      <c r="B24" s="110" t="s">
        <v>223</v>
      </c>
      <c r="C24" s="45" t="s">
        <v>224</v>
      </c>
      <c r="D24" s="97"/>
      <c r="E24" s="97"/>
      <c r="F24" s="97"/>
    </row>
    <row r="25" spans="2:6" s="42" customFormat="1" x14ac:dyDescent="0.3">
      <c r="B25" s="110" t="s">
        <v>225</v>
      </c>
      <c r="C25" s="45" t="s">
        <v>309</v>
      </c>
      <c r="D25" s="97"/>
      <c r="E25" s="97"/>
      <c r="F25" s="97"/>
    </row>
    <row r="26" spans="2:6" s="42" customFormat="1" x14ac:dyDescent="0.3">
      <c r="B26" s="110" t="s">
        <v>227</v>
      </c>
      <c r="C26" s="45" t="s">
        <v>228</v>
      </c>
      <c r="D26" s="97">
        <f>'[1]бух 3'!D24*59%</f>
        <v>111.23990980000001</v>
      </c>
      <c r="E26" s="97">
        <f>'[1]бух 3'!E24*0.59</f>
        <v>3.3368570999999996</v>
      </c>
      <c r="F26" s="97">
        <f>'[1]бух 3'!F24*0.59</f>
        <v>91.872996606000001</v>
      </c>
    </row>
    <row r="27" spans="2:6" s="42" customFormat="1" ht="31.5" x14ac:dyDescent="0.3">
      <c r="B27" s="110" t="s">
        <v>229</v>
      </c>
      <c r="C27" s="45" t="s">
        <v>230</v>
      </c>
      <c r="D27" s="97">
        <f>'[1]бух 3'!D25*59%</f>
        <v>0.21556829999999996</v>
      </c>
      <c r="E27" s="97">
        <f>'[1]бух 3'!E25*0.59</f>
        <v>0.53100000000000003</v>
      </c>
      <c r="F27" s="97">
        <f>'28а)РТУ ПР3'!F25*59%</f>
        <v>1.4250388</v>
      </c>
    </row>
    <row r="28" spans="2:6" s="42" customFormat="1" x14ac:dyDescent="0.3">
      <c r="B28" s="100"/>
      <c r="C28" s="51"/>
      <c r="D28" s="101"/>
      <c r="E28" s="101"/>
      <c r="F28" s="101"/>
    </row>
    <row r="29" spans="2:6" s="42" customFormat="1" x14ac:dyDescent="0.3">
      <c r="B29" s="100"/>
      <c r="C29" s="51"/>
      <c r="D29" s="101"/>
      <c r="E29" s="101"/>
      <c r="F29" s="101"/>
    </row>
  </sheetData>
  <mergeCells count="2">
    <mergeCell ref="E1:F1"/>
    <mergeCell ref="B5:F5"/>
  </mergeCell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70" zoomScaleNormal="70" workbookViewId="0">
      <selection activeCell="N3" sqref="N3"/>
    </sheetView>
  </sheetViews>
  <sheetFormatPr defaultRowHeight="16.5" x14ac:dyDescent="0.3"/>
  <cols>
    <col min="1" max="1" width="3.85546875" style="59" customWidth="1"/>
    <col min="2" max="2" width="7.28515625" style="59" bestFit="1" customWidth="1"/>
    <col min="3" max="3" width="67.42578125" style="72" bestFit="1" customWidth="1"/>
    <col min="4" max="4" width="16.42578125" style="72" customWidth="1"/>
    <col min="5" max="6" width="17.28515625" style="73" bestFit="1" customWidth="1"/>
    <col min="7" max="7" width="9.140625" style="59"/>
    <col min="8" max="8" width="19.42578125" style="59" customWidth="1"/>
    <col min="9" max="9" width="18.42578125" style="59" customWidth="1"/>
    <col min="10" max="10" width="19.5703125" style="59" customWidth="1"/>
    <col min="11" max="16384" width="9.140625" style="59"/>
  </cols>
  <sheetData>
    <row r="1" spans="1:14" ht="69" customHeight="1" x14ac:dyDescent="0.3">
      <c r="A1" s="57"/>
      <c r="B1" s="57"/>
      <c r="C1" s="115" t="s">
        <v>320</v>
      </c>
      <c r="D1" s="115"/>
      <c r="E1" s="58"/>
      <c r="F1" s="116" t="s">
        <v>188</v>
      </c>
    </row>
    <row r="2" spans="1:14" ht="18.75" x14ac:dyDescent="0.3">
      <c r="A2" s="57"/>
      <c r="B2" s="57"/>
      <c r="C2" s="60"/>
      <c r="D2" s="60"/>
      <c r="E2" s="58"/>
      <c r="F2" s="58"/>
    </row>
    <row r="3" spans="1:14" ht="36" customHeight="1" x14ac:dyDescent="0.3">
      <c r="A3" s="57"/>
      <c r="B3" s="151" t="s">
        <v>321</v>
      </c>
      <c r="C3" s="151"/>
      <c r="D3" s="151"/>
      <c r="E3" s="151"/>
      <c r="F3" s="151"/>
      <c r="J3" s="61"/>
    </row>
    <row r="4" spans="1:14" ht="18.75" x14ac:dyDescent="0.3">
      <c r="A4" s="57"/>
      <c r="B4" s="57"/>
      <c r="C4" s="60"/>
      <c r="D4" s="60"/>
      <c r="E4" s="58"/>
      <c r="F4" s="58" t="s">
        <v>322</v>
      </c>
    </row>
    <row r="5" spans="1:14" ht="39" customHeight="1" x14ac:dyDescent="0.3">
      <c r="A5" s="57"/>
      <c r="B5" s="62" t="s">
        <v>2</v>
      </c>
      <c r="C5" s="62" t="s">
        <v>190</v>
      </c>
      <c r="D5" s="62" t="s">
        <v>191</v>
      </c>
      <c r="E5" s="62" t="s">
        <v>192</v>
      </c>
      <c r="F5" s="62" t="s">
        <v>193</v>
      </c>
      <c r="H5" s="117"/>
      <c r="I5" s="117"/>
      <c r="J5" s="117"/>
    </row>
    <row r="6" spans="1:14" ht="18.75" x14ac:dyDescent="0.3">
      <c r="A6" s="57"/>
      <c r="B6" s="63">
        <v>1</v>
      </c>
      <c r="C6" s="63">
        <v>2</v>
      </c>
      <c r="D6" s="63">
        <v>3</v>
      </c>
      <c r="E6" s="63">
        <v>4</v>
      </c>
      <c r="F6" s="63">
        <v>5</v>
      </c>
      <c r="H6" s="117"/>
      <c r="I6" s="117"/>
      <c r="J6" s="117"/>
    </row>
    <row r="7" spans="1:14" ht="36" x14ac:dyDescent="0.3">
      <c r="A7" s="57"/>
      <c r="B7" s="63" t="s">
        <v>181</v>
      </c>
      <c r="C7" s="64" t="s">
        <v>194</v>
      </c>
      <c r="D7" s="126">
        <f>D8+D9+D10+D11+D12+D21</f>
        <v>5989.6770200000001</v>
      </c>
      <c r="E7" s="126">
        <f>E8+E9+E10+E11+E12+E21</f>
        <v>5306.2277800000002</v>
      </c>
      <c r="F7" s="127">
        <f>F8+F9+F10+F11+F12+F21</f>
        <v>2879.8007956000001</v>
      </c>
      <c r="G7" s="136"/>
      <c r="H7" s="129">
        <f>'ПР3а(28а)РТУ'!D9+'ПР3в (28в)РТУ'!D9</f>
        <v>5989.677020000001</v>
      </c>
      <c r="I7" s="129">
        <f>'ПР3а(28а)РТУ'!E9+'ПР3в (28в)РТУ'!E9</f>
        <v>5306.2277800000002</v>
      </c>
      <c r="J7" s="129">
        <f>'ПР3а(28а)РТУ'!F9+'ПР3в (28в)РТУ'!F9</f>
        <v>2879.8029336829709</v>
      </c>
      <c r="L7" s="133">
        <f>H7-D7</f>
        <v>0</v>
      </c>
      <c r="M7" s="133">
        <f t="shared" ref="M7:N7" si="0">I7-E7</f>
        <v>0</v>
      </c>
      <c r="N7" s="133">
        <f t="shared" si="0"/>
        <v>2.1380829707595694E-3</v>
      </c>
    </row>
    <row r="8" spans="1:14" ht="15.75" customHeight="1" x14ac:dyDescent="0.3">
      <c r="A8" s="57"/>
      <c r="B8" s="65" t="s">
        <v>195</v>
      </c>
      <c r="C8" s="66" t="s">
        <v>196</v>
      </c>
      <c r="D8" s="128">
        <f>705.21127+2.63353</f>
        <v>707.84479999999996</v>
      </c>
      <c r="E8" s="126">
        <v>500.97885000000002</v>
      </c>
      <c r="F8" s="126">
        <f>627.93091+1.72145+0.77253+2.47197+0.0000211+0.000047+0.0000316+2.58475+0.0000238+0.00007+0.329</f>
        <v>635.81080350000013</v>
      </c>
      <c r="H8" s="129">
        <f>'ПР3а(28а)РТУ'!D10+'ПР3в (28в)РТУ'!D10</f>
        <v>707.84479999999996</v>
      </c>
      <c r="I8" s="129">
        <f>'ПР3а(28а)РТУ'!E10+'ПР3в (28в)РТУ'!E10</f>
        <v>500.97884999999997</v>
      </c>
      <c r="J8" s="129">
        <f>'ПР3а(28а)РТУ'!F10+'ПР3в (28в)РТУ'!F10</f>
        <v>635.81080350000002</v>
      </c>
      <c r="L8" s="133">
        <f t="shared" ref="L8:L25" si="1">H8-D8</f>
        <v>0</v>
      </c>
      <c r="M8" s="133">
        <f t="shared" ref="M8:M25" si="2">I8-E8</f>
        <v>0</v>
      </c>
      <c r="N8" s="133">
        <f t="shared" ref="N8:N25" si="3">J8-F8</f>
        <v>0</v>
      </c>
    </row>
    <row r="9" spans="1:14" ht="18.75" x14ac:dyDescent="0.3">
      <c r="A9" s="57"/>
      <c r="B9" s="63" t="s">
        <v>197</v>
      </c>
      <c r="C9" s="64" t="s">
        <v>198</v>
      </c>
      <c r="D9" s="126"/>
      <c r="E9" s="126"/>
      <c r="F9" s="126">
        <f>53.94395+1.30033</f>
        <v>55.244280000000003</v>
      </c>
      <c r="H9" s="129">
        <f>'ПР3а(28а)РТУ'!D11+'ПР3в (28в)РТУ'!D11</f>
        <v>0</v>
      </c>
      <c r="I9" s="129">
        <f>'ПР3а(28а)РТУ'!E11+'ПР3в (28в)РТУ'!E11</f>
        <v>0</v>
      </c>
      <c r="J9" s="129">
        <f>'ПР3а(28а)РТУ'!F11+'ПР3в (28в)РТУ'!F11</f>
        <v>55.244280000000003</v>
      </c>
      <c r="L9" s="133">
        <f t="shared" si="1"/>
        <v>0</v>
      </c>
      <c r="M9" s="133">
        <f t="shared" si="2"/>
        <v>0</v>
      </c>
      <c r="N9" s="133">
        <f t="shared" si="3"/>
        <v>0</v>
      </c>
    </row>
    <row r="10" spans="1:14" ht="18.75" x14ac:dyDescent="0.3">
      <c r="A10" s="57"/>
      <c r="B10" s="63" t="s">
        <v>199</v>
      </c>
      <c r="C10" s="64" t="s">
        <v>200</v>
      </c>
      <c r="D10" s="126">
        <f>3401.09455+445.83678</f>
        <v>3846.9313299999999</v>
      </c>
      <c r="E10" s="126">
        <f>3336.27589+392.99164</f>
        <v>3729.2675300000001</v>
      </c>
      <c r="F10" s="126">
        <f>427.88753+74.31529+999.32532+16.47912</f>
        <v>1518.0072600000001</v>
      </c>
      <c r="H10" s="129">
        <f>'ПР3а(28а)РТУ'!D12+'ПР3в (28в)РТУ'!D12</f>
        <v>3846.9313299999994</v>
      </c>
      <c r="I10" s="129">
        <f>'ПР3а(28а)РТУ'!E12+'ПР3в (28в)РТУ'!E12</f>
        <v>3729.2675300000001</v>
      </c>
      <c r="J10" s="129">
        <f>'ПР3а(28а)РТУ'!F12+'ПР3в (28в)РТУ'!F12</f>
        <v>1518.0072599999999</v>
      </c>
      <c r="L10" s="133">
        <f t="shared" si="1"/>
        <v>0</v>
      </c>
      <c r="M10" s="133">
        <f t="shared" si="2"/>
        <v>0</v>
      </c>
      <c r="N10" s="133">
        <f t="shared" si="3"/>
        <v>0</v>
      </c>
    </row>
    <row r="11" spans="1:14" ht="18.75" x14ac:dyDescent="0.3">
      <c r="A11" s="57"/>
      <c r="B11" s="63" t="s">
        <v>201</v>
      </c>
      <c r="C11" s="64" t="s">
        <v>202</v>
      </c>
      <c r="D11" s="126">
        <f>98.63351+12.9287+22.73646+173.43862+748.24774+98.083+18.02527</f>
        <v>1172.0933000000002</v>
      </c>
      <c r="E11" s="126">
        <f>90.79171+11.37898+20.04246+159.60382+688.49882+86.45274+12.65718</f>
        <v>1069.42571</v>
      </c>
      <c r="F11" s="126">
        <f>457.96586</f>
        <v>457.96586000000002</v>
      </c>
      <c r="H11" s="129">
        <f>'ПР3а(28а)РТУ'!D13+'ПР3в (28в)РТУ'!D13</f>
        <v>1172.0933</v>
      </c>
      <c r="I11" s="129">
        <f>'ПР3а(28а)РТУ'!E13+'ПР3в (28в)РТУ'!E13</f>
        <v>1069.42571</v>
      </c>
      <c r="J11" s="129">
        <f>'ПР3а(28а)РТУ'!F13+'ПР3в (28в)РТУ'!F13</f>
        <v>457.96586000000002</v>
      </c>
      <c r="L11" s="133">
        <f t="shared" si="1"/>
        <v>0</v>
      </c>
      <c r="M11" s="133">
        <f t="shared" si="2"/>
        <v>0</v>
      </c>
      <c r="N11" s="133">
        <f t="shared" si="3"/>
        <v>0</v>
      </c>
    </row>
    <row r="12" spans="1:14" ht="18.75" x14ac:dyDescent="0.3">
      <c r="A12" s="57"/>
      <c r="B12" s="63" t="s">
        <v>203</v>
      </c>
      <c r="C12" s="64" t="s">
        <v>204</v>
      </c>
      <c r="D12" s="126">
        <f>D13+D14+D15</f>
        <v>73.900000000000006</v>
      </c>
      <c r="E12" s="126">
        <f>E13+E14+E15</f>
        <v>0</v>
      </c>
      <c r="F12" s="127">
        <f>F13+F14+F15</f>
        <v>44.8803287</v>
      </c>
      <c r="H12" s="129">
        <f>'ПР3а(28а)РТУ'!D14+'ПР3в (28в)РТУ'!D14</f>
        <v>73.900000000000006</v>
      </c>
      <c r="I12" s="129">
        <f>'ПР3а(28а)РТУ'!E14+'ПР3в (28в)РТУ'!E14</f>
        <v>0</v>
      </c>
      <c r="J12" s="129">
        <f>'ПР3а(28а)РТУ'!F14+'ПР3в (28в)РТУ'!F14</f>
        <v>44.882466782970653</v>
      </c>
      <c r="L12" s="133">
        <f t="shared" si="1"/>
        <v>0</v>
      </c>
      <c r="M12" s="133">
        <f t="shared" si="2"/>
        <v>0</v>
      </c>
      <c r="N12" s="133">
        <f t="shared" si="3"/>
        <v>2.138082970652988E-3</v>
      </c>
    </row>
    <row r="13" spans="1:14" ht="18.75" x14ac:dyDescent="0.3">
      <c r="A13" s="57"/>
      <c r="B13" s="65" t="s">
        <v>205</v>
      </c>
      <c r="C13" s="64" t="s">
        <v>206</v>
      </c>
      <c r="D13" s="126"/>
      <c r="E13" s="126"/>
      <c r="F13" s="126">
        <v>5.0405286999999994</v>
      </c>
      <c r="H13" s="129">
        <f>'ПР3а(28а)РТУ'!D15+'ПР3в (28в)РТУ'!D15</f>
        <v>0</v>
      </c>
      <c r="I13" s="129">
        <f>'ПР3а(28а)РТУ'!E15+'ПР3в (28в)РТУ'!E15</f>
        <v>0</v>
      </c>
      <c r="J13" s="129">
        <f>'ПР3а(28а)РТУ'!F15+'ПР3в (28в)РТУ'!F15</f>
        <v>5.0405286999999994</v>
      </c>
      <c r="L13" s="133">
        <f t="shared" si="1"/>
        <v>0</v>
      </c>
      <c r="M13" s="133">
        <f t="shared" si="2"/>
        <v>0</v>
      </c>
      <c r="N13" s="133">
        <f t="shared" si="3"/>
        <v>0</v>
      </c>
    </row>
    <row r="14" spans="1:14" ht="36" x14ac:dyDescent="0.3">
      <c r="A14" s="57"/>
      <c r="B14" s="63" t="s">
        <v>207</v>
      </c>
      <c r="C14" s="64" t="s">
        <v>208</v>
      </c>
      <c r="D14" s="126"/>
      <c r="E14" s="126"/>
      <c r="F14" s="126">
        <v>2.3889499999999999</v>
      </c>
      <c r="H14" s="129">
        <f>'ПР3а(28а)РТУ'!D16+'ПР3в (28в)РТУ'!D16</f>
        <v>0</v>
      </c>
      <c r="I14" s="129">
        <f>'ПР3а(28а)РТУ'!E16+'ПР3в (28в)РТУ'!E16</f>
        <v>0</v>
      </c>
      <c r="J14" s="129">
        <f>'ПР3а(28а)РТУ'!F16+'ПР3в (28в)РТУ'!F16</f>
        <v>2.3910880829706551</v>
      </c>
      <c r="L14" s="133">
        <f t="shared" si="1"/>
        <v>0</v>
      </c>
      <c r="M14" s="133">
        <f t="shared" si="2"/>
        <v>0</v>
      </c>
      <c r="N14" s="133">
        <f t="shared" si="3"/>
        <v>2.1380829706552085E-3</v>
      </c>
    </row>
    <row r="15" spans="1:14" ht="36" x14ac:dyDescent="0.3">
      <c r="A15" s="57"/>
      <c r="B15" s="63" t="s">
        <v>209</v>
      </c>
      <c r="C15" s="64" t="s">
        <v>210</v>
      </c>
      <c r="D15" s="126">
        <f>D16+D17+D18+D19+D20</f>
        <v>73.900000000000006</v>
      </c>
      <c r="E15" s="126">
        <f>E16+E17+E18+E19+E20</f>
        <v>0</v>
      </c>
      <c r="F15" s="127">
        <f>F16+F17+F18+F19+F20</f>
        <v>37.450850000000003</v>
      </c>
      <c r="H15" s="129">
        <f>'ПР3а(28а)РТУ'!D17+'ПР3в (28в)РТУ'!D17</f>
        <v>73.900000000000006</v>
      </c>
      <c r="I15" s="129">
        <f>'ПР3а(28а)РТУ'!E17+'ПР3в (28в)РТУ'!E17</f>
        <v>0</v>
      </c>
      <c r="J15" s="129">
        <f>'ПР3а(28а)РТУ'!F17+'ПР3в (28в)РТУ'!F17</f>
        <v>37.450850000000003</v>
      </c>
      <c r="L15" s="133">
        <f t="shared" si="1"/>
        <v>0</v>
      </c>
      <c r="M15" s="133">
        <f t="shared" si="2"/>
        <v>0</v>
      </c>
      <c r="N15" s="133">
        <f t="shared" si="3"/>
        <v>0</v>
      </c>
    </row>
    <row r="16" spans="1:14" ht="36" x14ac:dyDescent="0.3">
      <c r="A16" s="57"/>
      <c r="B16" s="63" t="s">
        <v>211</v>
      </c>
      <c r="C16" s="64" t="s">
        <v>212</v>
      </c>
      <c r="D16" s="126"/>
      <c r="E16" s="126"/>
      <c r="F16" s="126">
        <v>12.871</v>
      </c>
      <c r="H16" s="129">
        <f>'ПР3а(28а)РТУ'!D18+'ПР3в (28в)РТУ'!D18</f>
        <v>0</v>
      </c>
      <c r="I16" s="129">
        <f>'ПР3а(28а)РТУ'!E18+'ПР3в (28в)РТУ'!E18</f>
        <v>0</v>
      </c>
      <c r="J16" s="129">
        <f>'ПР3а(28а)РТУ'!F18+'ПР3в (28в)РТУ'!F18</f>
        <v>12.870999999999999</v>
      </c>
      <c r="L16" s="133">
        <f t="shared" si="1"/>
        <v>0</v>
      </c>
      <c r="M16" s="133">
        <f t="shared" si="2"/>
        <v>0</v>
      </c>
      <c r="N16" s="133">
        <f t="shared" si="3"/>
        <v>0</v>
      </c>
    </row>
    <row r="17" spans="1:14" ht="36" x14ac:dyDescent="0.3">
      <c r="A17" s="57"/>
      <c r="B17" s="63" t="s">
        <v>213</v>
      </c>
      <c r="C17" s="64" t="s">
        <v>214</v>
      </c>
      <c r="D17" s="126"/>
      <c r="E17" s="126"/>
      <c r="F17" s="126">
        <v>23.796240000000001</v>
      </c>
      <c r="H17" s="129">
        <f>'ПР3а(28а)РТУ'!D19+'ПР3в (28в)РТУ'!D19</f>
        <v>0</v>
      </c>
      <c r="I17" s="129">
        <f>'ПР3а(28а)РТУ'!E19+'ПР3в (28в)РТУ'!E19</f>
        <v>0</v>
      </c>
      <c r="J17" s="129">
        <f>'ПР3а(28а)РТУ'!F19+'ПР3в (28в)РТУ'!F19</f>
        <v>23.796239999999997</v>
      </c>
      <c r="L17" s="133">
        <f t="shared" si="1"/>
        <v>0</v>
      </c>
      <c r="M17" s="133">
        <f t="shared" si="2"/>
        <v>0</v>
      </c>
      <c r="N17" s="133">
        <f t="shared" si="3"/>
        <v>0</v>
      </c>
    </row>
    <row r="18" spans="1:14" ht="54" x14ac:dyDescent="0.3">
      <c r="A18" s="57"/>
      <c r="B18" s="63" t="s">
        <v>215</v>
      </c>
      <c r="C18" s="64" t="s">
        <v>216</v>
      </c>
      <c r="D18" s="126"/>
      <c r="E18" s="126"/>
      <c r="F18" s="126"/>
      <c r="H18" s="129">
        <f>'ПР3а(28а)РТУ'!D20+'ПР3в (28в)РТУ'!D20</f>
        <v>0</v>
      </c>
      <c r="I18" s="129">
        <f>'ПР3а(28а)РТУ'!E20+'ПР3в (28в)РТУ'!E20</f>
        <v>0</v>
      </c>
      <c r="J18" s="129">
        <f>'ПР3а(28а)РТУ'!F20+'ПР3в (28в)РТУ'!F20</f>
        <v>0</v>
      </c>
      <c r="L18" s="133">
        <f t="shared" si="1"/>
        <v>0</v>
      </c>
      <c r="M18" s="133">
        <f t="shared" si="2"/>
        <v>0</v>
      </c>
      <c r="N18" s="133">
        <f t="shared" si="3"/>
        <v>0</v>
      </c>
    </row>
    <row r="19" spans="1:14" ht="36" x14ac:dyDescent="0.3">
      <c r="A19" s="57"/>
      <c r="B19" s="63" t="s">
        <v>217</v>
      </c>
      <c r="C19" s="64" t="s">
        <v>218</v>
      </c>
      <c r="D19" s="126"/>
      <c r="E19" s="126"/>
      <c r="F19" s="126"/>
      <c r="H19" s="129">
        <f>'ПР3а(28а)РТУ'!D21+'ПР3в (28в)РТУ'!D21</f>
        <v>0</v>
      </c>
      <c r="I19" s="129">
        <f>'ПР3а(28а)РТУ'!E21+'ПР3в (28в)РТУ'!E21</f>
        <v>0</v>
      </c>
      <c r="J19" s="129">
        <f>'ПР3а(28а)РТУ'!F21+'ПР3в (28в)РТУ'!F21</f>
        <v>0</v>
      </c>
      <c r="L19" s="133">
        <f t="shared" si="1"/>
        <v>0</v>
      </c>
      <c r="M19" s="133">
        <f t="shared" si="2"/>
        <v>0</v>
      </c>
      <c r="N19" s="133">
        <f t="shared" si="3"/>
        <v>0</v>
      </c>
    </row>
    <row r="20" spans="1:14" ht="36" x14ac:dyDescent="0.3">
      <c r="A20" s="57"/>
      <c r="B20" s="63" t="s">
        <v>219</v>
      </c>
      <c r="C20" s="64" t="s">
        <v>220</v>
      </c>
      <c r="D20" s="126">
        <v>73.900000000000006</v>
      </c>
      <c r="E20" s="126"/>
      <c r="F20" s="126">
        <f>0.442+0.00641+0.3352</f>
        <v>0.78361000000000003</v>
      </c>
      <c r="H20" s="129">
        <f>'ПР3а(28а)РТУ'!D22+'ПР3в (28в)РТУ'!D22</f>
        <v>73.900000000000006</v>
      </c>
      <c r="I20" s="129">
        <f>'ПР3а(28а)РТУ'!E22+'ПР3в (28в)РТУ'!E22</f>
        <v>0</v>
      </c>
      <c r="J20" s="129">
        <f>'ПР3а(28а)РТУ'!F22+'ПР3в (28в)РТУ'!F22</f>
        <v>0.78361000000000003</v>
      </c>
      <c r="L20" s="133">
        <f t="shared" si="1"/>
        <v>0</v>
      </c>
      <c r="M20" s="133">
        <f t="shared" si="2"/>
        <v>0</v>
      </c>
      <c r="N20" s="133">
        <f t="shared" si="3"/>
        <v>0</v>
      </c>
    </row>
    <row r="21" spans="1:14" ht="18.75" x14ac:dyDescent="0.3">
      <c r="A21" s="57"/>
      <c r="B21" s="63" t="s">
        <v>221</v>
      </c>
      <c r="C21" s="64" t="s">
        <v>222</v>
      </c>
      <c r="D21" s="126">
        <f>D22+D23+D24+D25</f>
        <v>188.90759000000003</v>
      </c>
      <c r="E21" s="126">
        <f>E22+E23+E24+E25</f>
        <v>6.5556900000000002</v>
      </c>
      <c r="F21" s="127">
        <f>F22+F23+F24+F25</f>
        <v>167.89226340000002</v>
      </c>
      <c r="H21" s="129">
        <f>'ПР3а(28а)РТУ'!D23+'ПР3в (28в)РТУ'!D23</f>
        <v>188.90759000000003</v>
      </c>
      <c r="I21" s="129">
        <f>'ПР3а(28а)РТУ'!E23+'ПР3в (28в)РТУ'!E23</f>
        <v>6.5556900000000002</v>
      </c>
      <c r="J21" s="129">
        <f>'ПР3а(28а)РТУ'!F23+'ПР3в (28в)РТУ'!F23+9.76</f>
        <v>167.89226339999999</v>
      </c>
      <c r="L21" s="133">
        <f t="shared" si="1"/>
        <v>0</v>
      </c>
      <c r="M21" s="133">
        <f t="shared" si="2"/>
        <v>0</v>
      </c>
      <c r="N21" s="133">
        <f t="shared" si="3"/>
        <v>0</v>
      </c>
    </row>
    <row r="22" spans="1:14" ht="18.75" x14ac:dyDescent="0.3">
      <c r="A22" s="57"/>
      <c r="B22" s="63" t="s">
        <v>223</v>
      </c>
      <c r="C22" s="64" t="s">
        <v>224</v>
      </c>
      <c r="D22" s="126"/>
      <c r="E22" s="126"/>
      <c r="F22" s="126"/>
      <c r="H22" s="129">
        <f>'ПР3а(28а)РТУ'!D24+'ПР3в (28в)РТУ'!D24</f>
        <v>0</v>
      </c>
      <c r="I22" s="129">
        <f>'ПР3а(28а)РТУ'!E24+'ПР3в (28в)РТУ'!E24</f>
        <v>0</v>
      </c>
      <c r="J22" s="129">
        <f>'ПР3а(28а)РТУ'!F24+'ПР3в (28в)РТУ'!F24</f>
        <v>0</v>
      </c>
      <c r="L22" s="133">
        <f t="shared" si="1"/>
        <v>0</v>
      </c>
      <c r="M22" s="133">
        <f t="shared" si="2"/>
        <v>0</v>
      </c>
      <c r="N22" s="133">
        <f t="shared" si="3"/>
        <v>0</v>
      </c>
    </row>
    <row r="23" spans="1:14" ht="18.75" x14ac:dyDescent="0.3">
      <c r="A23" s="57"/>
      <c r="B23" s="63" t="s">
        <v>225</v>
      </c>
      <c r="C23" s="64" t="s">
        <v>226</v>
      </c>
      <c r="D23" s="126"/>
      <c r="E23" s="126"/>
      <c r="F23" s="126"/>
      <c r="H23" s="129">
        <f>'ПР3а(28а)РТУ'!D25+'ПР3в (28в)РТУ'!D25</f>
        <v>0</v>
      </c>
      <c r="I23" s="129">
        <f>'ПР3а(28а)РТУ'!E25+'ПР3в (28в)РТУ'!E25</f>
        <v>0</v>
      </c>
      <c r="J23" s="129">
        <f>'ПР3а(28а)РТУ'!F25+'ПР3в (28в)РТУ'!F25</f>
        <v>0</v>
      </c>
      <c r="L23" s="133">
        <f t="shared" si="1"/>
        <v>0</v>
      </c>
      <c r="M23" s="133">
        <f t="shared" si="2"/>
        <v>0</v>
      </c>
      <c r="N23" s="133">
        <f t="shared" si="3"/>
        <v>0</v>
      </c>
    </row>
    <row r="24" spans="1:14" ht="18.75" x14ac:dyDescent="0.3">
      <c r="A24" s="57"/>
      <c r="B24" s="63" t="s">
        <v>227</v>
      </c>
      <c r="C24" s="64" t="s">
        <v>228</v>
      </c>
      <c r="D24" s="126">
        <f>4.22532+184.3169</f>
        <v>188.54222000000001</v>
      </c>
      <c r="E24" s="126">
        <v>5.6556899999999999</v>
      </c>
      <c r="F24" s="126">
        <f>155.71689+0.0000534+9.76</f>
        <v>165.47694340000001</v>
      </c>
      <c r="H24" s="129">
        <f>'ПР3а(28а)РТУ'!D26+'ПР3в (28в)РТУ'!D26</f>
        <v>188.54222000000001</v>
      </c>
      <c r="I24" s="129">
        <f>'ПР3а(28а)РТУ'!E26+'ПР3в (28в)РТУ'!E26</f>
        <v>5.6556899999999999</v>
      </c>
      <c r="J24" s="129">
        <f>'ПР3а(28а)РТУ'!F26+'ПР3в (28в)РТУ'!F26+9.76</f>
        <v>165.47694339999998</v>
      </c>
      <c r="L24" s="133">
        <f t="shared" si="1"/>
        <v>0</v>
      </c>
      <c r="M24" s="133">
        <f t="shared" si="2"/>
        <v>0</v>
      </c>
      <c r="N24" s="133">
        <f t="shared" si="3"/>
        <v>0</v>
      </c>
    </row>
    <row r="25" spans="1:14" ht="36" x14ac:dyDescent="0.3">
      <c r="A25" s="57"/>
      <c r="B25" s="63" t="s">
        <v>229</v>
      </c>
      <c r="C25" s="64" t="s">
        <v>230</v>
      </c>
      <c r="D25" s="126">
        <v>0.36536999999999997</v>
      </c>
      <c r="E25" s="126">
        <v>0.9</v>
      </c>
      <c r="F25" s="126">
        <f>2.40357+0.01175</f>
        <v>2.4153200000000004</v>
      </c>
      <c r="H25" s="129">
        <f>'ПР3а(28а)РТУ'!D27+'ПР3в (28в)РТУ'!D27</f>
        <v>0.36536999999999997</v>
      </c>
      <c r="I25" s="129">
        <f>'ПР3а(28а)РТУ'!E27+'ПР3в (28в)РТУ'!E27</f>
        <v>0.9</v>
      </c>
      <c r="J25" s="129">
        <f>'ПР3а(28а)РТУ'!F27+'ПР3в (28в)РТУ'!F27</f>
        <v>2.4153200000000004</v>
      </c>
      <c r="L25" s="133">
        <f t="shared" si="1"/>
        <v>0</v>
      </c>
      <c r="M25" s="133">
        <f t="shared" si="2"/>
        <v>0</v>
      </c>
      <c r="N25" s="133">
        <f t="shared" si="3"/>
        <v>0</v>
      </c>
    </row>
    <row r="26" spans="1:14" ht="18.75" x14ac:dyDescent="0.3">
      <c r="A26" s="57"/>
      <c r="B26" s="67"/>
      <c r="C26" s="68"/>
      <c r="D26" s="68"/>
      <c r="E26" s="67"/>
      <c r="F26" s="67"/>
    </row>
    <row r="27" spans="1:14" ht="18.75" x14ac:dyDescent="0.3">
      <c r="A27" s="57"/>
      <c r="B27" s="67"/>
      <c r="C27" s="68"/>
      <c r="D27" s="68"/>
      <c r="E27" s="67"/>
      <c r="F27" s="67"/>
    </row>
    <row r="28" spans="1:14" ht="36.75" x14ac:dyDescent="0.3">
      <c r="A28" s="57"/>
      <c r="B28" s="57"/>
      <c r="C28" s="60"/>
      <c r="D28" s="118" t="s">
        <v>191</v>
      </c>
      <c r="E28" s="62" t="s">
        <v>192</v>
      </c>
      <c r="F28" s="62" t="s">
        <v>193</v>
      </c>
    </row>
    <row r="29" spans="1:14" ht="18.75" x14ac:dyDescent="0.3">
      <c r="A29" s="57"/>
      <c r="B29" s="57"/>
      <c r="C29" s="69" t="s">
        <v>231</v>
      </c>
      <c r="D29" s="130">
        <f>D30+D32+D34+D35</f>
        <v>5989.6776099999997</v>
      </c>
      <c r="E29" s="119">
        <f>E30+E32+E34+E35</f>
        <v>5306.2282399999995</v>
      </c>
      <c r="F29" s="119">
        <f>F30+F32+F34+F35</f>
        <v>2879.8141499999997</v>
      </c>
    </row>
    <row r="30" spans="1:14" ht="18.75" x14ac:dyDescent="0.3">
      <c r="A30" s="57"/>
      <c r="B30" s="57"/>
      <c r="C30" s="70" t="s">
        <v>232</v>
      </c>
      <c r="D30" s="131">
        <f>D31+0.53956+2.63359</f>
        <v>5805.9001500000004</v>
      </c>
      <c r="E30" s="71">
        <f>3055.91237+0.4315+1834.88085+113.24929</f>
        <v>5004.4740099999999</v>
      </c>
      <c r="F30" s="71">
        <f>2094.28421+627.93091</f>
        <v>2722.2151199999998</v>
      </c>
    </row>
    <row r="31" spans="1:14" ht="18.75" x14ac:dyDescent="0.3">
      <c r="A31" s="57"/>
      <c r="B31" s="57"/>
      <c r="C31" s="70" t="s">
        <v>233</v>
      </c>
      <c r="D31" s="131">
        <f>5728.827+73.9</f>
        <v>5802.7269999999999</v>
      </c>
      <c r="E31" s="71">
        <f>3055.91237+1834.88055</f>
        <v>4890.7929199999999</v>
      </c>
      <c r="F31" s="71">
        <v>2094.2842099999998</v>
      </c>
    </row>
    <row r="32" spans="1:14" ht="18.75" x14ac:dyDescent="0.3">
      <c r="A32" s="57"/>
      <c r="B32" s="57"/>
      <c r="C32" s="70" t="s">
        <v>234</v>
      </c>
      <c r="D32" s="131">
        <f>125.4626+19.3324</f>
        <v>144.79499999999999</v>
      </c>
      <c r="E32" s="71">
        <f>0.39796+233.15528+0.261</f>
        <v>233.81424000000001</v>
      </c>
      <c r="F32" s="71">
        <f>28.1618+14.10085+90.73888</f>
        <v>133.00153</v>
      </c>
    </row>
    <row r="33" spans="1:6" ht="18.75" x14ac:dyDescent="0.3">
      <c r="A33" s="57"/>
      <c r="B33" s="57"/>
      <c r="C33" s="70" t="s">
        <v>235</v>
      </c>
      <c r="D33" s="131"/>
      <c r="E33" s="71">
        <v>0.39795999999999998</v>
      </c>
      <c r="F33" s="71">
        <v>14.1</v>
      </c>
    </row>
    <row r="34" spans="1:6" ht="18.75" x14ac:dyDescent="0.3">
      <c r="A34" s="57"/>
      <c r="B34" s="57"/>
      <c r="C34" s="70" t="s">
        <v>236</v>
      </c>
      <c r="D34" s="131">
        <f>27.53461+11</f>
        <v>38.534610000000001</v>
      </c>
      <c r="E34" s="71">
        <v>45.478009999999998</v>
      </c>
      <c r="F34" s="71">
        <v>6.5593300000000001</v>
      </c>
    </row>
    <row r="35" spans="1:6" ht="18.75" x14ac:dyDescent="0.3">
      <c r="A35" s="57"/>
      <c r="B35" s="57"/>
      <c r="C35" s="70" t="s">
        <v>237</v>
      </c>
      <c r="D35" s="131">
        <v>0.44785000000000003</v>
      </c>
      <c r="E35" s="71">
        <f>12.44981+10.01217</f>
        <v>22.461979999999997</v>
      </c>
      <c r="F35" s="71">
        <v>18.038170000000001</v>
      </c>
    </row>
    <row r="36" spans="1:6" ht="18.75" x14ac:dyDescent="0.3">
      <c r="A36" s="57"/>
      <c r="B36" s="57"/>
      <c r="C36" s="70" t="s">
        <v>238</v>
      </c>
      <c r="D36" s="132"/>
      <c r="E36" s="71"/>
      <c r="F36" s="71"/>
    </row>
    <row r="37" spans="1:6" ht="18.75" x14ac:dyDescent="0.3">
      <c r="A37" s="57"/>
      <c r="B37" s="57"/>
      <c r="C37" s="60"/>
      <c r="D37" s="60"/>
      <c r="E37" s="58"/>
      <c r="F37" s="58"/>
    </row>
    <row r="38" spans="1:6" ht="18.75" x14ac:dyDescent="0.3">
      <c r="A38" s="57"/>
      <c r="B38" s="57"/>
      <c r="C38" s="60"/>
      <c r="D38" s="60"/>
      <c r="E38" s="58"/>
      <c r="F38" s="58"/>
    </row>
    <row r="39" spans="1:6" ht="18.75" x14ac:dyDescent="0.3">
      <c r="A39" s="57"/>
      <c r="B39" s="57"/>
      <c r="C39" s="60"/>
      <c r="D39" s="60"/>
      <c r="E39" s="58"/>
      <c r="F39" s="58"/>
    </row>
    <row r="40" spans="1:6" ht="18.75" x14ac:dyDescent="0.3">
      <c r="A40" s="57"/>
      <c r="B40" s="57"/>
      <c r="C40" s="60"/>
      <c r="D40" s="60"/>
      <c r="E40" s="58"/>
      <c r="F40" s="58"/>
    </row>
    <row r="41" spans="1:6" ht="18.75" x14ac:dyDescent="0.3">
      <c r="A41" s="57"/>
      <c r="B41" s="57"/>
      <c r="C41" s="60"/>
      <c r="D41" s="60"/>
      <c r="E41" s="58"/>
      <c r="F41" s="58"/>
    </row>
    <row r="42" spans="1:6" ht="18.75" x14ac:dyDescent="0.3">
      <c r="A42" s="57"/>
      <c r="B42" s="57"/>
      <c r="C42" s="60"/>
      <c r="D42" s="60"/>
      <c r="E42" s="58"/>
      <c r="F42" s="58"/>
    </row>
    <row r="43" spans="1:6" ht="18.75" x14ac:dyDescent="0.3">
      <c r="A43" s="57"/>
      <c r="B43" s="57"/>
      <c r="C43" s="60"/>
      <c r="D43" s="60"/>
      <c r="E43" s="58"/>
      <c r="F43" s="58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"/>
  <sheetViews>
    <sheetView view="pageBreakPreview" zoomScale="130" zoomScaleNormal="100" zoomScaleSheetLayoutView="130" workbookViewId="0">
      <selection activeCell="H6" sqref="H6"/>
    </sheetView>
  </sheetViews>
  <sheetFormatPr defaultRowHeight="16.5" x14ac:dyDescent="0.3"/>
  <cols>
    <col min="1" max="1" width="3.5703125" style="42" customWidth="1"/>
    <col min="2" max="2" width="5.5703125" style="42" customWidth="1"/>
    <col min="3" max="3" width="30.42578125" style="42" customWidth="1"/>
    <col min="4" max="4" width="34.7109375" style="42" customWidth="1"/>
    <col min="5" max="5" width="20.42578125" style="42" customWidth="1"/>
    <col min="6" max="16384" width="9.140625" style="42"/>
  </cols>
  <sheetData>
    <row r="2" spans="2:5" ht="81" customHeight="1" x14ac:dyDescent="0.3">
      <c r="B2" s="152" t="s">
        <v>242</v>
      </c>
      <c r="C2" s="152"/>
      <c r="D2" s="152"/>
      <c r="E2" s="152"/>
    </row>
    <row r="4" spans="2:5" x14ac:dyDescent="0.3">
      <c r="B4" s="74" t="s">
        <v>239</v>
      </c>
      <c r="C4" s="74" t="s">
        <v>240</v>
      </c>
      <c r="D4" s="74" t="s">
        <v>241</v>
      </c>
      <c r="E4" s="74" t="s">
        <v>298</v>
      </c>
    </row>
    <row r="5" spans="2:5" ht="82.5" x14ac:dyDescent="0.3">
      <c r="B5" s="123">
        <v>1</v>
      </c>
      <c r="C5" s="123" t="s">
        <v>313</v>
      </c>
      <c r="D5" s="124" t="s">
        <v>311</v>
      </c>
      <c r="E5" s="123" t="s">
        <v>312</v>
      </c>
    </row>
    <row r="6" spans="2:5" ht="66" x14ac:dyDescent="0.3">
      <c r="B6" s="123">
        <v>2</v>
      </c>
      <c r="C6" s="123" t="s">
        <v>313</v>
      </c>
      <c r="D6" s="124" t="s">
        <v>314</v>
      </c>
      <c r="E6" s="123" t="s">
        <v>315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view="pageBreakPreview" zoomScaleNormal="100" zoomScaleSheetLayoutView="100" workbookViewId="0">
      <selection activeCell="O17" sqref="O17"/>
    </sheetView>
  </sheetViews>
  <sheetFormatPr defaultRowHeight="16.5" x14ac:dyDescent="0.3"/>
  <cols>
    <col min="1" max="1" width="3.28515625" style="42" customWidth="1"/>
    <col min="2" max="2" width="6.140625" style="77" customWidth="1"/>
    <col min="3" max="3" width="47.42578125" style="42" customWidth="1"/>
    <col min="4" max="4" width="20.140625" style="42" customWidth="1"/>
    <col min="5" max="5" width="18.5703125" style="42" customWidth="1"/>
    <col min="6" max="6" width="3.7109375" style="42" customWidth="1"/>
    <col min="7" max="16384" width="9.140625" style="42"/>
  </cols>
  <sheetData>
    <row r="1" spans="2:5" x14ac:dyDescent="0.3">
      <c r="D1" s="153" t="s">
        <v>253</v>
      </c>
      <c r="E1" s="153"/>
    </row>
    <row r="2" spans="2:5" ht="48.75" customHeight="1" x14ac:dyDescent="0.3">
      <c r="D2" s="141" t="s">
        <v>266</v>
      </c>
      <c r="E2" s="141"/>
    </row>
    <row r="3" spans="2:5" x14ac:dyDescent="0.3">
      <c r="D3" s="80"/>
      <c r="E3" s="80"/>
    </row>
    <row r="4" spans="2:5" x14ac:dyDescent="0.3">
      <c r="C4" s="153" t="s">
        <v>243</v>
      </c>
      <c r="D4" s="153"/>
      <c r="E4" s="153"/>
    </row>
    <row r="5" spans="2:5" x14ac:dyDescent="0.3">
      <c r="C5" s="153" t="s">
        <v>244</v>
      </c>
      <c r="D5" s="153"/>
      <c r="E5" s="153"/>
    </row>
    <row r="6" spans="2:5" x14ac:dyDescent="0.3">
      <c r="C6" s="153" t="s">
        <v>245</v>
      </c>
      <c r="D6" s="153"/>
      <c r="E6" s="153"/>
    </row>
    <row r="7" spans="2:5" x14ac:dyDescent="0.3">
      <c r="C7" s="153" t="s">
        <v>246</v>
      </c>
      <c r="D7" s="153"/>
      <c r="E7" s="153"/>
    </row>
    <row r="9" spans="2:5" ht="82.5" x14ac:dyDescent="0.3">
      <c r="B9" s="78"/>
      <c r="C9" s="75"/>
      <c r="D9" s="76" t="s">
        <v>247</v>
      </c>
      <c r="E9" s="76" t="s">
        <v>248</v>
      </c>
    </row>
    <row r="10" spans="2:5" ht="33" x14ac:dyDescent="0.3">
      <c r="B10" s="78" t="s">
        <v>181</v>
      </c>
      <c r="C10" s="79" t="s">
        <v>249</v>
      </c>
      <c r="D10" s="121">
        <v>0</v>
      </c>
      <c r="E10" s="121">
        <v>0</v>
      </c>
    </row>
    <row r="11" spans="2:5" ht="49.5" x14ac:dyDescent="0.3">
      <c r="B11" s="78" t="s">
        <v>183</v>
      </c>
      <c r="C11" s="79" t="s">
        <v>251</v>
      </c>
      <c r="D11" s="121">
        <v>0</v>
      </c>
      <c r="E11" s="121">
        <v>0</v>
      </c>
    </row>
    <row r="12" spans="2:5" ht="33" x14ac:dyDescent="0.3">
      <c r="B12" s="78" t="s">
        <v>250</v>
      </c>
      <c r="C12" s="79" t="s">
        <v>252</v>
      </c>
      <c r="D12" s="121">
        <v>0</v>
      </c>
      <c r="E12" s="121">
        <v>0</v>
      </c>
    </row>
  </sheetData>
  <mergeCells count="6">
    <mergeCell ref="C4:E4"/>
    <mergeCell ref="C5:E5"/>
    <mergeCell ref="C6:E6"/>
    <mergeCell ref="C7:E7"/>
    <mergeCell ref="D1:E1"/>
    <mergeCell ref="D2:E2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view="pageBreakPreview" zoomScaleNormal="100" zoomScaleSheetLayoutView="100" workbookViewId="0">
      <selection activeCell="L9" sqref="L9"/>
    </sheetView>
  </sheetViews>
  <sheetFormatPr defaultRowHeight="16.5" x14ac:dyDescent="0.3"/>
  <cols>
    <col min="1" max="1" width="5.7109375" style="42" customWidth="1"/>
    <col min="2" max="2" width="6.140625" style="77" customWidth="1"/>
    <col min="3" max="3" width="47.42578125" style="42" customWidth="1"/>
    <col min="4" max="4" width="20.140625" style="42" customWidth="1"/>
    <col min="5" max="5" width="18.5703125" style="42" customWidth="1"/>
    <col min="6" max="6" width="20.85546875" style="42" customWidth="1"/>
    <col min="7" max="16384" width="9.140625" style="42"/>
  </cols>
  <sheetData>
    <row r="1" spans="2:6" x14ac:dyDescent="0.3">
      <c r="E1" s="153" t="s">
        <v>254</v>
      </c>
      <c r="F1" s="153"/>
    </row>
    <row r="2" spans="2:6" ht="53.25" customHeight="1" x14ac:dyDescent="0.3">
      <c r="E2" s="141" t="s">
        <v>266</v>
      </c>
      <c r="F2" s="141"/>
    </row>
    <row r="3" spans="2:6" x14ac:dyDescent="0.3">
      <c r="E3" s="80"/>
      <c r="F3" s="80"/>
    </row>
    <row r="4" spans="2:6" x14ac:dyDescent="0.3">
      <c r="C4" s="153" t="s">
        <v>243</v>
      </c>
      <c r="D4" s="153"/>
      <c r="E4" s="153"/>
      <c r="F4" s="153"/>
    </row>
    <row r="5" spans="2:6" x14ac:dyDescent="0.3">
      <c r="C5" s="153" t="s">
        <v>255</v>
      </c>
      <c r="D5" s="153"/>
      <c r="E5" s="153"/>
      <c r="F5" s="153"/>
    </row>
    <row r="6" spans="2:6" x14ac:dyDescent="0.3">
      <c r="C6" s="153" t="s">
        <v>256</v>
      </c>
      <c r="D6" s="153"/>
      <c r="E6" s="153"/>
      <c r="F6" s="153"/>
    </row>
    <row r="7" spans="2:6" x14ac:dyDescent="0.3">
      <c r="C7" s="153" t="s">
        <v>257</v>
      </c>
      <c r="D7" s="153"/>
      <c r="E7" s="153"/>
      <c r="F7" s="153"/>
    </row>
    <row r="9" spans="2:6" ht="167.25" customHeight="1" x14ac:dyDescent="0.3">
      <c r="B9" s="78"/>
      <c r="C9" s="75"/>
      <c r="D9" s="76" t="s">
        <v>264</v>
      </c>
      <c r="E9" s="76" t="s">
        <v>265</v>
      </c>
      <c r="F9" s="76" t="s">
        <v>258</v>
      </c>
    </row>
    <row r="10" spans="2:6" x14ac:dyDescent="0.3">
      <c r="B10" s="78" t="s">
        <v>181</v>
      </c>
      <c r="C10" s="79" t="s">
        <v>259</v>
      </c>
      <c r="D10" s="121">
        <v>0</v>
      </c>
      <c r="E10" s="121">
        <v>0</v>
      </c>
      <c r="F10" s="121">
        <v>0</v>
      </c>
    </row>
    <row r="11" spans="2:6" x14ac:dyDescent="0.3">
      <c r="B11" s="78"/>
      <c r="C11" s="79" t="s">
        <v>260</v>
      </c>
      <c r="D11" s="121"/>
      <c r="E11" s="121"/>
      <c r="F11" s="121"/>
    </row>
    <row r="12" spans="2:6" x14ac:dyDescent="0.3">
      <c r="B12" s="78"/>
      <c r="C12" s="79" t="s">
        <v>261</v>
      </c>
      <c r="D12" s="121"/>
      <c r="E12" s="121"/>
      <c r="F12" s="121"/>
    </row>
    <row r="13" spans="2:6" x14ac:dyDescent="0.3">
      <c r="B13" s="78"/>
      <c r="C13" s="75" t="s">
        <v>262</v>
      </c>
      <c r="D13" s="121"/>
      <c r="E13" s="121"/>
      <c r="F13" s="121"/>
    </row>
    <row r="14" spans="2:6" x14ac:dyDescent="0.3">
      <c r="B14" s="78" t="s">
        <v>183</v>
      </c>
      <c r="C14" s="75" t="s">
        <v>263</v>
      </c>
      <c r="D14" s="121">
        <v>0</v>
      </c>
      <c r="E14" s="121">
        <v>0</v>
      </c>
      <c r="F14" s="121">
        <v>0</v>
      </c>
    </row>
    <row r="15" spans="2:6" x14ac:dyDescent="0.3">
      <c r="B15" s="78"/>
      <c r="C15" s="79" t="s">
        <v>260</v>
      </c>
      <c r="D15" s="121"/>
      <c r="E15" s="121"/>
      <c r="F15" s="121"/>
    </row>
    <row r="16" spans="2:6" x14ac:dyDescent="0.3">
      <c r="B16" s="78"/>
      <c r="C16" s="79" t="s">
        <v>261</v>
      </c>
      <c r="D16" s="121"/>
      <c r="E16" s="121"/>
      <c r="F16" s="121"/>
    </row>
    <row r="17" spans="2:6" x14ac:dyDescent="0.3">
      <c r="B17" s="78"/>
      <c r="C17" s="75" t="s">
        <v>262</v>
      </c>
      <c r="D17" s="121"/>
      <c r="E17" s="121"/>
      <c r="F17" s="121"/>
    </row>
  </sheetData>
  <mergeCells count="6">
    <mergeCell ref="C6:F6"/>
    <mergeCell ref="C7:F7"/>
    <mergeCell ref="E2:F2"/>
    <mergeCell ref="E1:F1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view="pageBreakPreview" zoomScale="90" zoomScaleNormal="100" zoomScaleSheetLayoutView="90" workbookViewId="0">
      <selection activeCell="J2" sqref="J2:L2"/>
    </sheetView>
  </sheetViews>
  <sheetFormatPr defaultRowHeight="16.5" x14ac:dyDescent="0.3"/>
  <cols>
    <col min="1" max="1" width="4.5703125" style="42" customWidth="1"/>
    <col min="2" max="2" width="5.7109375" style="111" customWidth="1"/>
    <col min="3" max="3" width="35.85546875" style="42" customWidth="1"/>
    <col min="4" max="8" width="9.140625" style="42"/>
    <col min="9" max="9" width="11.42578125" style="42" customWidth="1"/>
    <col min="10" max="16384" width="9.140625" style="42"/>
  </cols>
  <sheetData>
    <row r="1" spans="2:12" x14ac:dyDescent="0.3">
      <c r="J1" s="153" t="s">
        <v>323</v>
      </c>
      <c r="K1" s="153"/>
      <c r="L1" s="153"/>
    </row>
    <row r="2" spans="2:12" ht="63.75" customHeight="1" x14ac:dyDescent="0.3">
      <c r="J2" s="141" t="s">
        <v>266</v>
      </c>
      <c r="K2" s="141"/>
      <c r="L2" s="141"/>
    </row>
    <row r="3" spans="2:12" x14ac:dyDescent="0.3">
      <c r="J3" s="108"/>
      <c r="K3" s="108"/>
      <c r="L3" s="108"/>
    </row>
    <row r="4" spans="2:12" x14ac:dyDescent="0.3">
      <c r="C4" s="153" t="s">
        <v>243</v>
      </c>
      <c r="D4" s="153"/>
      <c r="E4" s="153"/>
      <c r="F4" s="153"/>
      <c r="G4" s="153"/>
      <c r="H4" s="153"/>
      <c r="I4" s="153"/>
      <c r="J4" s="153"/>
      <c r="K4" s="153"/>
      <c r="L4" s="153"/>
    </row>
    <row r="5" spans="2:12" x14ac:dyDescent="0.3">
      <c r="C5" s="153" t="s">
        <v>283</v>
      </c>
      <c r="D5" s="153"/>
      <c r="E5" s="153"/>
      <c r="F5" s="153"/>
      <c r="G5" s="153"/>
      <c r="H5" s="153"/>
      <c r="I5" s="153"/>
      <c r="J5" s="153"/>
      <c r="K5" s="153"/>
      <c r="L5" s="153"/>
    </row>
    <row r="6" spans="2:12" x14ac:dyDescent="0.3">
      <c r="C6" s="153" t="s">
        <v>324</v>
      </c>
      <c r="D6" s="153"/>
      <c r="E6" s="153"/>
      <c r="F6" s="153"/>
      <c r="G6" s="153"/>
      <c r="H6" s="153"/>
      <c r="I6" s="153"/>
      <c r="J6" s="153"/>
      <c r="K6" s="153"/>
      <c r="L6" s="153"/>
    </row>
    <row r="8" spans="2:12" s="120" customFormat="1" x14ac:dyDescent="0.25">
      <c r="B8" s="154" t="s">
        <v>267</v>
      </c>
      <c r="C8" s="154"/>
      <c r="D8" s="155" t="s">
        <v>268</v>
      </c>
      <c r="E8" s="155"/>
      <c r="F8" s="155"/>
      <c r="G8" s="155" t="s">
        <v>270</v>
      </c>
      <c r="H8" s="155"/>
      <c r="I8" s="155"/>
      <c r="J8" s="155" t="s">
        <v>271</v>
      </c>
      <c r="K8" s="155"/>
      <c r="L8" s="155"/>
    </row>
    <row r="9" spans="2:12" ht="33" x14ac:dyDescent="0.3">
      <c r="B9" s="154"/>
      <c r="C9" s="154"/>
      <c r="D9" s="112" t="s">
        <v>260</v>
      </c>
      <c r="E9" s="112" t="s">
        <v>261</v>
      </c>
      <c r="F9" s="113" t="s">
        <v>269</v>
      </c>
      <c r="G9" s="112" t="s">
        <v>260</v>
      </c>
      <c r="H9" s="112" t="s">
        <v>261</v>
      </c>
      <c r="I9" s="113" t="s">
        <v>269</v>
      </c>
      <c r="J9" s="112" t="s">
        <v>260</v>
      </c>
      <c r="K9" s="112" t="s">
        <v>261</v>
      </c>
      <c r="L9" s="113" t="s">
        <v>269</v>
      </c>
    </row>
    <row r="10" spans="2:12" x14ac:dyDescent="0.3">
      <c r="B10" s="156" t="s">
        <v>181</v>
      </c>
      <c r="C10" s="75" t="s">
        <v>272</v>
      </c>
      <c r="D10" s="87">
        <v>3856</v>
      </c>
      <c r="E10" s="87">
        <v>104</v>
      </c>
      <c r="F10" s="87">
        <v>0</v>
      </c>
      <c r="G10" s="87">
        <v>22591.080999999998</v>
      </c>
      <c r="H10" s="87">
        <v>1042</v>
      </c>
      <c r="I10" s="87">
        <v>0</v>
      </c>
      <c r="J10" s="87">
        <v>2140.1460000000002</v>
      </c>
      <c r="K10" s="87">
        <v>102.643</v>
      </c>
      <c r="L10" s="87">
        <v>0</v>
      </c>
    </row>
    <row r="11" spans="2:12" x14ac:dyDescent="0.3">
      <c r="B11" s="157"/>
      <c r="C11" s="75" t="s">
        <v>325</v>
      </c>
      <c r="D11" s="87">
        <v>3612</v>
      </c>
      <c r="E11" s="87">
        <v>72</v>
      </c>
      <c r="F11" s="87">
        <v>0</v>
      </c>
      <c r="G11" s="87">
        <v>21852.3</v>
      </c>
      <c r="H11" s="87">
        <v>720</v>
      </c>
      <c r="I11" s="87">
        <v>0</v>
      </c>
      <c r="J11" s="87">
        <v>1655.5809999999999</v>
      </c>
      <c r="K11" s="87">
        <v>32.999000000000002</v>
      </c>
      <c r="L11" s="87">
        <v>0</v>
      </c>
    </row>
    <row r="12" spans="2:12" x14ac:dyDescent="0.3">
      <c r="B12" s="156" t="s">
        <v>183</v>
      </c>
      <c r="C12" s="75" t="s">
        <v>273</v>
      </c>
      <c r="D12" s="87">
        <v>149</v>
      </c>
      <c r="E12" s="87">
        <v>143</v>
      </c>
      <c r="F12" s="87">
        <v>0</v>
      </c>
      <c r="G12" s="87">
        <v>6244</v>
      </c>
      <c r="H12" s="87">
        <v>9066</v>
      </c>
      <c r="I12" s="87">
        <v>0</v>
      </c>
      <c r="J12" s="87">
        <v>280.12900000000002</v>
      </c>
      <c r="K12" s="87">
        <v>266.25900000000001</v>
      </c>
      <c r="L12" s="87">
        <v>0</v>
      </c>
    </row>
    <row r="13" spans="2:12" x14ac:dyDescent="0.3">
      <c r="B13" s="157"/>
      <c r="C13" s="75" t="s">
        <v>326</v>
      </c>
      <c r="D13" s="87">
        <v>149</v>
      </c>
      <c r="E13" s="87">
        <v>143</v>
      </c>
      <c r="F13" s="87">
        <v>0</v>
      </c>
      <c r="G13" s="87">
        <v>6244</v>
      </c>
      <c r="H13" s="87">
        <v>9066</v>
      </c>
      <c r="I13" s="87">
        <v>0</v>
      </c>
      <c r="J13" s="87">
        <v>280.12900000000002</v>
      </c>
      <c r="K13" s="87">
        <v>266.25900000000001</v>
      </c>
      <c r="L13" s="87">
        <v>0</v>
      </c>
    </row>
    <row r="14" spans="2:12" x14ac:dyDescent="0.3">
      <c r="B14" s="156" t="s">
        <v>250</v>
      </c>
      <c r="C14" s="75" t="s">
        <v>274</v>
      </c>
      <c r="D14" s="87">
        <v>12</v>
      </c>
      <c r="E14" s="87">
        <v>64</v>
      </c>
      <c r="F14" s="87">
        <v>0</v>
      </c>
      <c r="G14" s="87">
        <v>4105</v>
      </c>
      <c r="H14" s="87">
        <v>24432</v>
      </c>
      <c r="I14" s="87">
        <v>0</v>
      </c>
      <c r="J14" s="87">
        <v>22.18</v>
      </c>
      <c r="K14" s="87">
        <v>306.18099999999998</v>
      </c>
      <c r="L14" s="87">
        <v>0</v>
      </c>
    </row>
    <row r="15" spans="2:12" x14ac:dyDescent="0.3">
      <c r="B15" s="157"/>
      <c r="C15" s="75" t="s">
        <v>327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</row>
    <row r="16" spans="2:12" x14ac:dyDescent="0.3">
      <c r="B16" s="156" t="s">
        <v>276</v>
      </c>
      <c r="C16" s="75" t="s">
        <v>275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</row>
    <row r="17" spans="2:12" x14ac:dyDescent="0.3">
      <c r="B17" s="157"/>
      <c r="C17" s="75" t="s">
        <v>327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</row>
    <row r="18" spans="2:12" x14ac:dyDescent="0.3">
      <c r="B18" s="122" t="s">
        <v>277</v>
      </c>
      <c r="C18" s="75" t="s">
        <v>278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</row>
    <row r="19" spans="2:12" x14ac:dyDescent="0.3">
      <c r="B19" s="121" t="s">
        <v>279</v>
      </c>
      <c r="C19" s="75" t="s">
        <v>280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</row>
    <row r="21" spans="2:12" x14ac:dyDescent="0.3">
      <c r="B21" s="55" t="s">
        <v>281</v>
      </c>
    </row>
    <row r="23" spans="2:12" x14ac:dyDescent="0.3">
      <c r="B23" s="149" t="s">
        <v>282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</sheetData>
  <mergeCells count="14">
    <mergeCell ref="B10:B11"/>
    <mergeCell ref="B12:B13"/>
    <mergeCell ref="B14:B15"/>
    <mergeCell ref="B16:B17"/>
    <mergeCell ref="B23:L23"/>
    <mergeCell ref="B8:C9"/>
    <mergeCell ref="D8:F8"/>
    <mergeCell ref="G8:I8"/>
    <mergeCell ref="J8:L8"/>
    <mergeCell ref="J1:L1"/>
    <mergeCell ref="J2:L2"/>
    <mergeCell ref="C4:L4"/>
    <mergeCell ref="C5:L5"/>
    <mergeCell ref="C6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view="pageBreakPreview" zoomScaleNormal="100" zoomScaleSheetLayoutView="100" workbookViewId="0">
      <selection activeCell="O16" sqref="O16"/>
    </sheetView>
  </sheetViews>
  <sheetFormatPr defaultRowHeight="16.5" x14ac:dyDescent="0.3"/>
  <cols>
    <col min="1" max="1" width="5" style="42" customWidth="1"/>
    <col min="2" max="2" width="5.7109375" style="111" customWidth="1"/>
    <col min="3" max="3" width="35.85546875" style="42" customWidth="1"/>
    <col min="4" max="4" width="13.28515625" style="42" customWidth="1"/>
    <col min="5" max="8" width="9.140625" style="42"/>
    <col min="9" max="9" width="11.42578125" style="42" customWidth="1"/>
    <col min="10" max="16384" width="9.140625" style="42"/>
  </cols>
  <sheetData>
    <row r="1" spans="2:9" x14ac:dyDescent="0.3">
      <c r="G1" s="153" t="s">
        <v>328</v>
      </c>
      <c r="H1" s="153"/>
      <c r="I1" s="153"/>
    </row>
    <row r="2" spans="2:9" ht="66.75" customHeight="1" x14ac:dyDescent="0.3">
      <c r="G2" s="141" t="s">
        <v>266</v>
      </c>
      <c r="H2" s="141"/>
      <c r="I2" s="141"/>
    </row>
    <row r="4" spans="2:9" x14ac:dyDescent="0.3">
      <c r="C4" s="153" t="s">
        <v>243</v>
      </c>
      <c r="D4" s="153"/>
      <c r="E4" s="153"/>
      <c r="F4" s="153"/>
      <c r="G4" s="153"/>
      <c r="H4" s="153"/>
      <c r="I4" s="153"/>
    </row>
    <row r="5" spans="2:9" x14ac:dyDescent="0.3">
      <c r="C5" s="141" t="s">
        <v>284</v>
      </c>
      <c r="D5" s="153"/>
      <c r="E5" s="153"/>
      <c r="F5" s="153"/>
      <c r="G5" s="153"/>
      <c r="H5" s="153"/>
      <c r="I5" s="153"/>
    </row>
    <row r="6" spans="2:9" x14ac:dyDescent="0.3">
      <c r="C6" s="153" t="s">
        <v>329</v>
      </c>
      <c r="D6" s="153"/>
      <c r="E6" s="153"/>
      <c r="F6" s="153"/>
      <c r="G6" s="153"/>
      <c r="H6" s="153"/>
      <c r="I6" s="153"/>
    </row>
    <row r="8" spans="2:9" s="120" customFormat="1" x14ac:dyDescent="0.25">
      <c r="B8" s="154" t="s">
        <v>267</v>
      </c>
      <c r="C8" s="154"/>
      <c r="D8" s="155" t="s">
        <v>285</v>
      </c>
      <c r="E8" s="155"/>
      <c r="F8" s="155"/>
      <c r="G8" s="155" t="s">
        <v>270</v>
      </c>
      <c r="H8" s="155"/>
      <c r="I8" s="155"/>
    </row>
    <row r="9" spans="2:9" ht="33" x14ac:dyDescent="0.3">
      <c r="B9" s="154"/>
      <c r="C9" s="154"/>
      <c r="D9" s="112" t="s">
        <v>260</v>
      </c>
      <c r="E9" s="112" t="s">
        <v>261</v>
      </c>
      <c r="F9" s="113" t="s">
        <v>269</v>
      </c>
      <c r="G9" s="112" t="s">
        <v>260</v>
      </c>
      <c r="H9" s="112" t="s">
        <v>261</v>
      </c>
      <c r="I9" s="113" t="s">
        <v>269</v>
      </c>
    </row>
    <row r="10" spans="2:9" x14ac:dyDescent="0.3">
      <c r="B10" s="156" t="s">
        <v>181</v>
      </c>
      <c r="C10" s="75" t="s">
        <v>272</v>
      </c>
      <c r="D10" s="134">
        <v>4975</v>
      </c>
      <c r="E10" s="135">
        <v>114</v>
      </c>
      <c r="F10" s="87">
        <v>0</v>
      </c>
      <c r="G10" s="134">
        <v>29982.95</v>
      </c>
      <c r="H10" s="135">
        <v>1139</v>
      </c>
      <c r="I10" s="87">
        <v>0</v>
      </c>
    </row>
    <row r="11" spans="2:9" x14ac:dyDescent="0.3">
      <c r="B11" s="157"/>
      <c r="C11" s="75" t="s">
        <v>325</v>
      </c>
      <c r="D11" s="87">
        <v>4772</v>
      </c>
      <c r="E11" s="87">
        <v>93</v>
      </c>
      <c r="F11" s="87">
        <v>0</v>
      </c>
      <c r="G11" s="87">
        <v>29294.49</v>
      </c>
      <c r="H11" s="87">
        <v>928</v>
      </c>
      <c r="I11" s="87">
        <v>0</v>
      </c>
    </row>
    <row r="12" spans="2:9" x14ac:dyDescent="0.3">
      <c r="B12" s="156" t="s">
        <v>183</v>
      </c>
      <c r="C12" s="75" t="s">
        <v>273</v>
      </c>
      <c r="D12" s="87">
        <v>200</v>
      </c>
      <c r="E12" s="87">
        <v>220</v>
      </c>
      <c r="F12" s="87">
        <v>0</v>
      </c>
      <c r="G12" s="87">
        <v>8178.3</v>
      </c>
      <c r="H12" s="87">
        <v>14832</v>
      </c>
      <c r="I12" s="87">
        <v>0</v>
      </c>
    </row>
    <row r="13" spans="2:9" x14ac:dyDescent="0.3">
      <c r="B13" s="157"/>
      <c r="C13" s="75" t="s">
        <v>326</v>
      </c>
      <c r="D13" s="87">
        <v>200</v>
      </c>
      <c r="E13" s="87">
        <v>220</v>
      </c>
      <c r="F13" s="87">
        <v>0</v>
      </c>
      <c r="G13" s="87">
        <v>8178.3</v>
      </c>
      <c r="H13" s="87">
        <v>14832</v>
      </c>
      <c r="I13" s="87">
        <v>0</v>
      </c>
    </row>
    <row r="14" spans="2:9" x14ac:dyDescent="0.3">
      <c r="B14" s="156" t="s">
        <v>250</v>
      </c>
      <c r="C14" s="75" t="s">
        <v>274</v>
      </c>
      <c r="D14" s="87">
        <v>19</v>
      </c>
      <c r="E14" s="87">
        <v>68</v>
      </c>
      <c r="F14" s="87">
        <v>0</v>
      </c>
      <c r="G14" s="87">
        <v>6565</v>
      </c>
      <c r="H14" s="87">
        <v>24392</v>
      </c>
      <c r="I14" s="87">
        <v>0</v>
      </c>
    </row>
    <row r="15" spans="2:9" x14ac:dyDescent="0.3">
      <c r="B15" s="157"/>
      <c r="C15" s="75" t="s">
        <v>327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spans="2:9" x14ac:dyDescent="0.3">
      <c r="B16" s="156" t="s">
        <v>276</v>
      </c>
      <c r="C16" s="75" t="s">
        <v>275</v>
      </c>
      <c r="D16" s="87">
        <v>1</v>
      </c>
      <c r="E16" s="87">
        <v>5</v>
      </c>
      <c r="F16" s="87">
        <v>1</v>
      </c>
      <c r="G16" s="87">
        <v>900</v>
      </c>
      <c r="H16" s="87">
        <v>9536.82</v>
      </c>
      <c r="I16" s="87">
        <v>730</v>
      </c>
    </row>
    <row r="17" spans="2:9" x14ac:dyDescent="0.3">
      <c r="B17" s="157"/>
      <c r="C17" s="75" t="s">
        <v>327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</row>
    <row r="18" spans="2:9" x14ac:dyDescent="0.3">
      <c r="B18" s="156" t="s">
        <v>277</v>
      </c>
      <c r="C18" s="75" t="s">
        <v>278</v>
      </c>
      <c r="D18" s="87">
        <v>0</v>
      </c>
      <c r="E18" s="87">
        <v>0</v>
      </c>
      <c r="F18" s="87">
        <v>1</v>
      </c>
      <c r="G18" s="87">
        <v>0</v>
      </c>
      <c r="H18" s="87">
        <v>0</v>
      </c>
      <c r="I18" s="87">
        <v>15000</v>
      </c>
    </row>
    <row r="19" spans="2:9" x14ac:dyDescent="0.3">
      <c r="B19" s="157"/>
      <c r="C19" s="75" t="s">
        <v>327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spans="2:9" x14ac:dyDescent="0.3">
      <c r="B20" s="121" t="s">
        <v>279</v>
      </c>
      <c r="C20" s="75" t="s">
        <v>280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2" spans="2:9" x14ac:dyDescent="0.3">
      <c r="B22" s="55" t="s">
        <v>281</v>
      </c>
    </row>
    <row r="24" spans="2:9" x14ac:dyDescent="0.3">
      <c r="B24" s="149" t="s">
        <v>282</v>
      </c>
      <c r="C24" s="149"/>
      <c r="D24" s="149"/>
      <c r="E24" s="149"/>
      <c r="F24" s="149"/>
      <c r="G24" s="149"/>
      <c r="H24" s="149"/>
      <c r="I24" s="149"/>
    </row>
  </sheetData>
  <mergeCells count="14">
    <mergeCell ref="B24:I24"/>
    <mergeCell ref="G1:I1"/>
    <mergeCell ref="G2:I2"/>
    <mergeCell ref="C4:I4"/>
    <mergeCell ref="C5:I5"/>
    <mergeCell ref="C6:I6"/>
    <mergeCell ref="B8:C9"/>
    <mergeCell ref="D8:F8"/>
    <mergeCell ref="G8:I8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view="pageBreakPreview" zoomScale="90" zoomScaleNormal="100" zoomScaleSheetLayoutView="90" workbookViewId="0">
      <selection activeCell="F185" sqref="F185"/>
    </sheetView>
  </sheetViews>
  <sheetFormatPr defaultRowHeight="15.75" x14ac:dyDescent="0.25"/>
  <cols>
    <col min="1" max="1" width="10.7109375" style="1" customWidth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3.7109375" style="2" customWidth="1"/>
    <col min="7" max="7" width="18.140625" style="2" customWidth="1"/>
    <col min="8" max="16384" width="9.140625" style="2"/>
  </cols>
  <sheetData>
    <row r="1" spans="1:7" ht="60" customHeight="1" x14ac:dyDescent="0.3">
      <c r="F1" s="141" t="s">
        <v>286</v>
      </c>
      <c r="G1" s="141"/>
    </row>
    <row r="2" spans="1:7" ht="16.5" x14ac:dyDescent="0.3">
      <c r="F2" s="88"/>
      <c r="G2" s="88"/>
    </row>
    <row r="3" spans="1:7" ht="54" customHeight="1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customHeight="1" x14ac:dyDescent="0.25">
      <c r="A4" s="143" t="s">
        <v>316</v>
      </c>
      <c r="B4" s="143"/>
      <c r="C4" s="143"/>
      <c r="D4" s="143"/>
      <c r="E4" s="143"/>
      <c r="F4" s="143"/>
      <c r="G4" s="143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>
        <v>1</v>
      </c>
      <c r="B7" s="11" t="s">
        <v>10</v>
      </c>
      <c r="C7" s="11"/>
      <c r="D7" s="11"/>
      <c r="E7" s="12"/>
      <c r="F7" s="13"/>
      <c r="G7" s="13"/>
    </row>
    <row r="8" spans="1:7" ht="0.75" customHeight="1" x14ac:dyDescent="0.25">
      <c r="A8" s="14" t="s">
        <v>11</v>
      </c>
      <c r="B8" s="15" t="s">
        <v>12</v>
      </c>
      <c r="C8" s="16"/>
      <c r="D8" s="16"/>
      <c r="E8" s="17"/>
      <c r="F8" s="16"/>
      <c r="G8" s="16"/>
    </row>
    <row r="9" spans="1:7" hidden="1" x14ac:dyDescent="0.25">
      <c r="A9" s="14" t="s">
        <v>13</v>
      </c>
      <c r="B9" s="18" t="s">
        <v>14</v>
      </c>
      <c r="C9" s="16"/>
      <c r="D9" s="16"/>
      <c r="E9" s="17"/>
      <c r="F9" s="16"/>
      <c r="G9" s="16"/>
    </row>
    <row r="10" spans="1:7" hidden="1" x14ac:dyDescent="0.25">
      <c r="A10" s="14" t="s">
        <v>15</v>
      </c>
      <c r="B10" s="19" t="s">
        <v>16</v>
      </c>
      <c r="C10" s="16"/>
      <c r="D10" s="16"/>
      <c r="E10" s="17"/>
      <c r="F10" s="16"/>
      <c r="G10" s="16"/>
    </row>
    <row r="11" spans="1:7" hidden="1" x14ac:dyDescent="0.25">
      <c r="A11" s="14"/>
      <c r="B11" s="20" t="s">
        <v>17</v>
      </c>
    </row>
    <row r="12" spans="1:7" hidden="1" x14ac:dyDescent="0.25">
      <c r="A12" s="14"/>
      <c r="B12" s="20" t="s">
        <v>18</v>
      </c>
      <c r="C12" s="16"/>
      <c r="D12" s="16"/>
      <c r="E12" s="17"/>
      <c r="F12" s="16"/>
      <c r="G12" s="16"/>
    </row>
    <row r="13" spans="1:7" hidden="1" x14ac:dyDescent="0.25">
      <c r="A13" s="14"/>
      <c r="B13" s="20" t="s">
        <v>19</v>
      </c>
      <c r="C13" s="16"/>
      <c r="D13" s="16"/>
      <c r="E13" s="17"/>
      <c r="F13" s="16"/>
      <c r="G13" s="16"/>
    </row>
    <row r="14" spans="1:7" hidden="1" x14ac:dyDescent="0.25">
      <c r="A14" s="14"/>
      <c r="B14" s="20" t="s">
        <v>20</v>
      </c>
      <c r="C14" s="16"/>
      <c r="D14" s="16"/>
      <c r="E14" s="17"/>
      <c r="F14" s="16"/>
      <c r="G14" s="16"/>
    </row>
    <row r="15" spans="1:7" hidden="1" x14ac:dyDescent="0.25">
      <c r="A15" s="14"/>
      <c r="B15" s="20" t="s">
        <v>21</v>
      </c>
      <c r="C15" s="16"/>
      <c r="D15" s="16"/>
      <c r="E15" s="17"/>
      <c r="F15" s="16"/>
      <c r="G15" s="16"/>
    </row>
    <row r="16" spans="1:7" hidden="1" x14ac:dyDescent="0.25">
      <c r="A16" s="14"/>
      <c r="B16" s="20" t="s">
        <v>22</v>
      </c>
      <c r="C16" s="16"/>
      <c r="D16" s="16"/>
      <c r="E16" s="17"/>
      <c r="F16" s="16"/>
      <c r="G16" s="16"/>
    </row>
    <row r="17" spans="1:7" hidden="1" x14ac:dyDescent="0.25">
      <c r="A17" s="14" t="s">
        <v>23</v>
      </c>
      <c r="B17" s="19" t="s">
        <v>24</v>
      </c>
      <c r="C17" s="16"/>
      <c r="D17" s="16"/>
      <c r="E17" s="17"/>
      <c r="F17" s="16"/>
      <c r="G17" s="16"/>
    </row>
    <row r="18" spans="1:7" hidden="1" x14ac:dyDescent="0.25">
      <c r="A18" s="14"/>
      <c r="B18" s="20" t="s">
        <v>17</v>
      </c>
      <c r="C18" s="16"/>
      <c r="D18" s="16"/>
      <c r="E18" s="17"/>
      <c r="F18" s="16"/>
      <c r="G18" s="16"/>
    </row>
    <row r="19" spans="1:7" hidden="1" x14ac:dyDescent="0.25">
      <c r="A19" s="14"/>
      <c r="B19" s="20" t="s">
        <v>18</v>
      </c>
      <c r="C19" s="16"/>
      <c r="D19" s="16"/>
      <c r="E19" s="17"/>
      <c r="F19" s="16"/>
      <c r="G19" s="16"/>
    </row>
    <row r="20" spans="1:7" hidden="1" x14ac:dyDescent="0.25">
      <c r="A20" s="14"/>
      <c r="B20" s="20" t="s">
        <v>19</v>
      </c>
      <c r="C20" s="16"/>
      <c r="D20" s="16"/>
      <c r="E20" s="17"/>
      <c r="F20" s="16"/>
      <c r="G20" s="16"/>
    </row>
    <row r="21" spans="1:7" hidden="1" x14ac:dyDescent="0.25">
      <c r="A21" s="14"/>
      <c r="B21" s="20" t="s">
        <v>20</v>
      </c>
      <c r="C21" s="16"/>
      <c r="D21" s="16"/>
      <c r="E21" s="17"/>
      <c r="F21" s="16"/>
      <c r="G21" s="16"/>
    </row>
    <row r="22" spans="1:7" hidden="1" x14ac:dyDescent="0.25">
      <c r="A22" s="14"/>
      <c r="B22" s="20" t="s">
        <v>21</v>
      </c>
      <c r="C22" s="16"/>
      <c r="D22" s="16"/>
      <c r="E22" s="17"/>
      <c r="F22" s="16"/>
      <c r="G22" s="16"/>
    </row>
    <row r="23" spans="1:7" hidden="1" x14ac:dyDescent="0.25">
      <c r="A23" s="14"/>
      <c r="B23" s="20" t="s">
        <v>22</v>
      </c>
      <c r="C23" s="16"/>
      <c r="D23" s="16"/>
      <c r="E23" s="17"/>
      <c r="F23" s="16"/>
      <c r="G23" s="16"/>
    </row>
    <row r="24" spans="1:7" x14ac:dyDescent="0.25">
      <c r="A24" s="14" t="s">
        <v>25</v>
      </c>
      <c r="B24" s="19" t="s">
        <v>26</v>
      </c>
      <c r="C24" s="21"/>
      <c r="D24" s="21"/>
      <c r="E24" s="103"/>
      <c r="F24" s="21"/>
      <c r="G24" s="22"/>
    </row>
    <row r="25" spans="1:7" x14ac:dyDescent="0.25">
      <c r="A25" s="14"/>
      <c r="B25" s="20" t="s">
        <v>17</v>
      </c>
      <c r="C25" s="21">
        <v>2020</v>
      </c>
      <c r="D25" s="21">
        <v>0.4</v>
      </c>
      <c r="E25" s="103">
        <v>1</v>
      </c>
      <c r="F25" s="21"/>
      <c r="G25" s="22">
        <v>991.35</v>
      </c>
    </row>
    <row r="26" spans="1:7" x14ac:dyDescent="0.25">
      <c r="A26" s="14"/>
      <c r="B26" s="20" t="s">
        <v>18</v>
      </c>
      <c r="C26" s="21">
        <v>2020</v>
      </c>
      <c r="D26" s="21">
        <v>0.4</v>
      </c>
      <c r="E26" s="103">
        <v>1</v>
      </c>
      <c r="F26" s="21"/>
      <c r="G26" s="22">
        <v>1131.99</v>
      </c>
    </row>
    <row r="27" spans="1:7" hidden="1" x14ac:dyDescent="0.25">
      <c r="A27" s="14"/>
      <c r="B27" s="20" t="s">
        <v>19</v>
      </c>
      <c r="C27" s="21"/>
      <c r="D27" s="21"/>
      <c r="E27" s="103"/>
      <c r="F27" s="21"/>
      <c r="G27" s="22"/>
    </row>
    <row r="28" spans="1:7" hidden="1" x14ac:dyDescent="0.25">
      <c r="A28" s="14"/>
      <c r="B28" s="20" t="s">
        <v>20</v>
      </c>
      <c r="C28" s="21"/>
      <c r="D28" s="21"/>
      <c r="E28" s="103"/>
      <c r="F28" s="21"/>
      <c r="G28" s="22"/>
    </row>
    <row r="29" spans="1:7" hidden="1" x14ac:dyDescent="0.25">
      <c r="A29" s="14"/>
      <c r="B29" s="20" t="s">
        <v>21</v>
      </c>
      <c r="C29" s="21"/>
      <c r="D29" s="21"/>
      <c r="E29" s="103"/>
      <c r="F29" s="21"/>
      <c r="G29" s="22"/>
    </row>
    <row r="30" spans="1:7" hidden="1" x14ac:dyDescent="0.25">
      <c r="A30" s="14"/>
      <c r="B30" s="20" t="s">
        <v>22</v>
      </c>
      <c r="C30" s="21"/>
      <c r="D30" s="21"/>
      <c r="E30" s="103"/>
      <c r="F30" s="21"/>
      <c r="G30" s="22"/>
    </row>
    <row r="31" spans="1:7" x14ac:dyDescent="0.25">
      <c r="A31" s="14" t="s">
        <v>27</v>
      </c>
      <c r="B31" s="19" t="s">
        <v>28</v>
      </c>
      <c r="C31" s="21"/>
      <c r="D31" s="21"/>
      <c r="E31" s="103"/>
      <c r="F31" s="21"/>
      <c r="G31" s="22"/>
    </row>
    <row r="32" spans="1:7" x14ac:dyDescent="0.25">
      <c r="A32" s="14"/>
      <c r="B32" s="20" t="s">
        <v>17</v>
      </c>
      <c r="C32" s="21">
        <v>2020</v>
      </c>
      <c r="D32" s="125">
        <v>10</v>
      </c>
      <c r="E32" s="103">
        <v>1</v>
      </c>
      <c r="F32" s="21"/>
      <c r="G32" s="22">
        <v>1078.0999999999999</v>
      </c>
    </row>
    <row r="33" spans="1:7" x14ac:dyDescent="0.25">
      <c r="A33" s="14"/>
      <c r="B33" s="20" t="s">
        <v>18</v>
      </c>
      <c r="C33" s="21">
        <v>2020</v>
      </c>
      <c r="D33" s="21">
        <v>10</v>
      </c>
      <c r="E33" s="103">
        <v>1</v>
      </c>
      <c r="F33" s="21"/>
      <c r="G33" s="22">
        <v>1158.1199999999999</v>
      </c>
    </row>
    <row r="34" spans="1:7" ht="0.75" customHeight="1" x14ac:dyDescent="0.25">
      <c r="A34" s="14"/>
      <c r="B34" s="20" t="s">
        <v>19</v>
      </c>
      <c r="C34" s="21"/>
      <c r="D34" s="21"/>
      <c r="E34" s="103"/>
      <c r="F34" s="21"/>
      <c r="G34" s="22"/>
    </row>
    <row r="35" spans="1:7" hidden="1" x14ac:dyDescent="0.25">
      <c r="A35" s="14"/>
      <c r="B35" s="20" t="s">
        <v>20</v>
      </c>
      <c r="C35" s="21"/>
      <c r="D35" s="21"/>
      <c r="E35" s="103"/>
      <c r="F35" s="21"/>
      <c r="G35" s="22"/>
    </row>
    <row r="36" spans="1:7" hidden="1" x14ac:dyDescent="0.25">
      <c r="A36" s="14"/>
      <c r="B36" s="20" t="s">
        <v>21</v>
      </c>
      <c r="C36" s="21"/>
      <c r="D36" s="21"/>
      <c r="E36" s="103"/>
      <c r="F36" s="21"/>
      <c r="G36" s="22"/>
    </row>
    <row r="37" spans="1:7" hidden="1" x14ac:dyDescent="0.25">
      <c r="A37" s="14"/>
      <c r="B37" s="20" t="s">
        <v>22</v>
      </c>
      <c r="C37" s="21"/>
      <c r="D37" s="21"/>
      <c r="E37" s="103"/>
      <c r="F37" s="21"/>
      <c r="G37" s="22"/>
    </row>
    <row r="38" spans="1:7" x14ac:dyDescent="0.25">
      <c r="A38" s="14" t="s">
        <v>29</v>
      </c>
      <c r="B38" s="18" t="s">
        <v>30</v>
      </c>
      <c r="C38" s="21"/>
      <c r="D38" s="21"/>
      <c r="E38" s="103"/>
      <c r="F38" s="21"/>
      <c r="G38" s="22"/>
    </row>
    <row r="39" spans="1:7" hidden="1" x14ac:dyDescent="0.25">
      <c r="A39" s="14" t="s">
        <v>31</v>
      </c>
      <c r="B39" s="19" t="s">
        <v>16</v>
      </c>
      <c r="C39" s="21"/>
      <c r="D39" s="21"/>
      <c r="E39" s="103"/>
      <c r="F39" s="21"/>
      <c r="G39" s="22"/>
    </row>
    <row r="40" spans="1:7" hidden="1" x14ac:dyDescent="0.25">
      <c r="A40" s="14"/>
      <c r="B40" s="20" t="s">
        <v>17</v>
      </c>
      <c r="C40" s="21"/>
      <c r="D40" s="21"/>
      <c r="E40" s="103"/>
      <c r="F40" s="21"/>
      <c r="G40" s="22"/>
    </row>
    <row r="41" spans="1:7" hidden="1" x14ac:dyDescent="0.25">
      <c r="A41" s="14"/>
      <c r="B41" s="20" t="s">
        <v>18</v>
      </c>
      <c r="C41" s="21"/>
      <c r="D41" s="21"/>
      <c r="E41" s="103"/>
      <c r="F41" s="21"/>
      <c r="G41" s="22"/>
    </row>
    <row r="42" spans="1:7" hidden="1" x14ac:dyDescent="0.25">
      <c r="A42" s="14"/>
      <c r="B42" s="20" t="s">
        <v>19</v>
      </c>
      <c r="C42" s="21"/>
      <c r="D42" s="21"/>
      <c r="E42" s="103"/>
      <c r="F42" s="21"/>
      <c r="G42" s="22"/>
    </row>
    <row r="43" spans="1:7" hidden="1" x14ac:dyDescent="0.25">
      <c r="A43" s="14"/>
      <c r="B43" s="20" t="s">
        <v>20</v>
      </c>
      <c r="C43" s="21"/>
      <c r="D43" s="21"/>
      <c r="E43" s="103"/>
      <c r="F43" s="21"/>
      <c r="G43" s="22"/>
    </row>
    <row r="44" spans="1:7" hidden="1" x14ac:dyDescent="0.25">
      <c r="A44" s="14"/>
      <c r="B44" s="20" t="s">
        <v>21</v>
      </c>
      <c r="C44" s="21"/>
      <c r="D44" s="21"/>
      <c r="E44" s="103"/>
      <c r="F44" s="21"/>
      <c r="G44" s="22"/>
    </row>
    <row r="45" spans="1:7" hidden="1" x14ac:dyDescent="0.25">
      <c r="A45" s="14"/>
      <c r="B45" s="20" t="s">
        <v>22</v>
      </c>
      <c r="C45" s="21"/>
      <c r="D45" s="21"/>
      <c r="E45" s="103"/>
      <c r="F45" s="21"/>
      <c r="G45" s="22"/>
    </row>
    <row r="46" spans="1:7" hidden="1" x14ac:dyDescent="0.25">
      <c r="A46" s="14" t="s">
        <v>32</v>
      </c>
      <c r="B46" s="19" t="s">
        <v>24</v>
      </c>
      <c r="C46" s="21"/>
      <c r="D46" s="21"/>
      <c r="E46" s="103"/>
      <c r="F46" s="21"/>
      <c r="G46" s="22"/>
    </row>
    <row r="47" spans="1:7" hidden="1" x14ac:dyDescent="0.25">
      <c r="A47" s="14"/>
      <c r="B47" s="20" t="s">
        <v>17</v>
      </c>
      <c r="C47" s="21"/>
      <c r="D47" s="21"/>
      <c r="E47" s="103"/>
      <c r="F47" s="21"/>
      <c r="G47" s="22"/>
    </row>
    <row r="48" spans="1:7" hidden="1" x14ac:dyDescent="0.25">
      <c r="A48" s="14"/>
      <c r="B48" s="20" t="s">
        <v>18</v>
      </c>
      <c r="C48" s="21"/>
      <c r="D48" s="21"/>
      <c r="E48" s="103"/>
      <c r="F48" s="21"/>
      <c r="G48" s="22"/>
    </row>
    <row r="49" spans="1:7" hidden="1" x14ac:dyDescent="0.25">
      <c r="A49" s="14"/>
      <c r="B49" s="20" t="s">
        <v>19</v>
      </c>
      <c r="C49" s="21"/>
      <c r="D49" s="21"/>
      <c r="E49" s="103"/>
      <c r="F49" s="21"/>
      <c r="G49" s="22"/>
    </row>
    <row r="50" spans="1:7" hidden="1" x14ac:dyDescent="0.25">
      <c r="A50" s="14"/>
      <c r="B50" s="20" t="s">
        <v>20</v>
      </c>
      <c r="C50" s="21"/>
      <c r="D50" s="21"/>
      <c r="E50" s="103"/>
      <c r="F50" s="21"/>
      <c r="G50" s="22"/>
    </row>
    <row r="51" spans="1:7" hidden="1" x14ac:dyDescent="0.25">
      <c r="A51" s="14"/>
      <c r="B51" s="20" t="s">
        <v>21</v>
      </c>
      <c r="C51" s="21"/>
      <c r="D51" s="21"/>
      <c r="E51" s="103"/>
      <c r="F51" s="21"/>
      <c r="G51" s="22"/>
    </row>
    <row r="52" spans="1:7" hidden="1" x14ac:dyDescent="0.25">
      <c r="A52" s="14"/>
      <c r="B52" s="20" t="s">
        <v>22</v>
      </c>
      <c r="C52" s="21"/>
      <c r="D52" s="21"/>
      <c r="E52" s="103"/>
      <c r="F52" s="21"/>
      <c r="G52" s="22"/>
    </row>
    <row r="53" spans="1:7" hidden="1" x14ac:dyDescent="0.25">
      <c r="A53" s="14" t="s">
        <v>33</v>
      </c>
      <c r="B53" s="19" t="s">
        <v>26</v>
      </c>
      <c r="C53" s="21"/>
      <c r="D53" s="21"/>
      <c r="E53" s="103"/>
      <c r="F53" s="21"/>
      <c r="G53" s="22"/>
    </row>
    <row r="54" spans="1:7" hidden="1" x14ac:dyDescent="0.25">
      <c r="A54" s="14"/>
      <c r="B54" s="20" t="s">
        <v>17</v>
      </c>
      <c r="C54" s="21"/>
      <c r="D54" s="21"/>
      <c r="E54" s="103"/>
      <c r="F54" s="21"/>
      <c r="G54" s="22"/>
    </row>
    <row r="55" spans="1:7" hidden="1" x14ac:dyDescent="0.25">
      <c r="A55" s="14"/>
      <c r="B55" s="20" t="s">
        <v>18</v>
      </c>
      <c r="C55" s="21"/>
      <c r="D55" s="21"/>
      <c r="E55" s="103"/>
      <c r="F55" s="21"/>
      <c r="G55" s="22"/>
    </row>
    <row r="56" spans="1:7" hidden="1" x14ac:dyDescent="0.25">
      <c r="A56" s="14"/>
      <c r="B56" s="20" t="s">
        <v>19</v>
      </c>
      <c r="C56" s="21"/>
      <c r="D56" s="21"/>
      <c r="E56" s="103"/>
      <c r="F56" s="21"/>
      <c r="G56" s="22"/>
    </row>
    <row r="57" spans="1:7" hidden="1" x14ac:dyDescent="0.25">
      <c r="A57" s="14"/>
      <c r="B57" s="20" t="s">
        <v>20</v>
      </c>
      <c r="C57" s="21"/>
      <c r="D57" s="21"/>
      <c r="E57" s="103"/>
      <c r="F57" s="21"/>
      <c r="G57" s="22"/>
    </row>
    <row r="58" spans="1:7" hidden="1" x14ac:dyDescent="0.25">
      <c r="A58" s="14"/>
      <c r="B58" s="20" t="s">
        <v>21</v>
      </c>
      <c r="C58" s="21"/>
      <c r="D58" s="21"/>
      <c r="E58" s="103"/>
      <c r="F58" s="21"/>
      <c r="G58" s="22"/>
    </row>
    <row r="59" spans="1:7" hidden="1" x14ac:dyDescent="0.25">
      <c r="A59" s="14"/>
      <c r="B59" s="20" t="s">
        <v>22</v>
      </c>
      <c r="C59" s="21"/>
      <c r="D59" s="21"/>
      <c r="E59" s="103"/>
      <c r="F59" s="21"/>
      <c r="G59" s="22"/>
    </row>
    <row r="60" spans="1:7" hidden="1" x14ac:dyDescent="0.25">
      <c r="A60" s="14" t="s">
        <v>34</v>
      </c>
      <c r="B60" s="19" t="s">
        <v>28</v>
      </c>
      <c r="C60" s="21"/>
      <c r="D60" s="21"/>
      <c r="E60" s="103"/>
      <c r="F60" s="21"/>
      <c r="G60" s="22"/>
    </row>
    <row r="61" spans="1:7" hidden="1" x14ac:dyDescent="0.25">
      <c r="A61" s="14"/>
      <c r="B61" s="20" t="s">
        <v>17</v>
      </c>
      <c r="C61" s="21"/>
      <c r="D61" s="21"/>
      <c r="E61" s="103"/>
      <c r="F61" s="21"/>
      <c r="G61" s="22"/>
    </row>
    <row r="62" spans="1:7" hidden="1" x14ac:dyDescent="0.25">
      <c r="A62" s="14"/>
      <c r="B62" s="20" t="s">
        <v>18</v>
      </c>
      <c r="C62" s="21"/>
      <c r="D62" s="21"/>
      <c r="E62" s="103"/>
      <c r="F62" s="21"/>
      <c r="G62" s="22"/>
    </row>
    <row r="63" spans="1:7" hidden="1" x14ac:dyDescent="0.25">
      <c r="A63" s="14"/>
      <c r="B63" s="20" t="s">
        <v>19</v>
      </c>
      <c r="C63" s="21"/>
      <c r="D63" s="21"/>
      <c r="E63" s="103"/>
      <c r="F63" s="21"/>
      <c r="G63" s="22"/>
    </row>
    <row r="64" spans="1:7" hidden="1" x14ac:dyDescent="0.25">
      <c r="A64" s="14"/>
      <c r="B64" s="20" t="s">
        <v>20</v>
      </c>
      <c r="C64" s="21"/>
      <c r="D64" s="21"/>
      <c r="E64" s="103"/>
      <c r="F64" s="21"/>
      <c r="G64" s="22"/>
    </row>
    <row r="65" spans="1:7" hidden="1" x14ac:dyDescent="0.25">
      <c r="A65" s="14"/>
      <c r="B65" s="20" t="s">
        <v>21</v>
      </c>
      <c r="C65" s="21"/>
      <c r="D65" s="21"/>
      <c r="E65" s="103"/>
      <c r="F65" s="21"/>
      <c r="G65" s="22"/>
    </row>
    <row r="66" spans="1:7" hidden="1" x14ac:dyDescent="0.25">
      <c r="A66" s="14"/>
      <c r="B66" s="20" t="s">
        <v>22</v>
      </c>
      <c r="C66" s="21"/>
      <c r="D66" s="21"/>
      <c r="E66" s="103"/>
      <c r="F66" s="21"/>
      <c r="G66" s="22"/>
    </row>
    <row r="67" spans="1:7" hidden="1" x14ac:dyDescent="0.25">
      <c r="A67" s="14" t="s">
        <v>35</v>
      </c>
      <c r="B67" s="15" t="s">
        <v>36</v>
      </c>
      <c r="C67" s="21"/>
      <c r="D67" s="21"/>
      <c r="E67" s="103"/>
      <c r="F67" s="21"/>
      <c r="G67" s="22"/>
    </row>
    <row r="68" spans="1:7" hidden="1" x14ac:dyDescent="0.25">
      <c r="A68" s="14" t="s">
        <v>37</v>
      </c>
      <c r="B68" s="18" t="s">
        <v>14</v>
      </c>
      <c r="C68" s="21"/>
      <c r="D68" s="21"/>
      <c r="E68" s="103"/>
      <c r="F68" s="21"/>
      <c r="G68" s="22"/>
    </row>
    <row r="69" spans="1:7" hidden="1" x14ac:dyDescent="0.25">
      <c r="A69" s="14" t="s">
        <v>38</v>
      </c>
      <c r="B69" s="19" t="s">
        <v>16</v>
      </c>
      <c r="C69" s="21"/>
      <c r="D69" s="21"/>
      <c r="E69" s="103"/>
      <c r="F69" s="21"/>
      <c r="G69" s="22"/>
    </row>
    <row r="70" spans="1:7" hidden="1" x14ac:dyDescent="0.25">
      <c r="A70" s="14"/>
      <c r="B70" s="20" t="s">
        <v>17</v>
      </c>
      <c r="C70" s="21"/>
      <c r="D70" s="21"/>
      <c r="E70" s="103"/>
      <c r="F70" s="21"/>
      <c r="G70" s="22"/>
    </row>
    <row r="71" spans="1:7" hidden="1" x14ac:dyDescent="0.25">
      <c r="A71" s="14"/>
      <c r="B71" s="20" t="s">
        <v>18</v>
      </c>
      <c r="C71" s="21"/>
      <c r="D71" s="21"/>
      <c r="E71" s="103"/>
      <c r="F71" s="21"/>
      <c r="G71" s="22"/>
    </row>
    <row r="72" spans="1:7" hidden="1" x14ac:dyDescent="0.25">
      <c r="A72" s="14"/>
      <c r="B72" s="20" t="s">
        <v>19</v>
      </c>
      <c r="C72" s="21"/>
      <c r="D72" s="21"/>
      <c r="E72" s="103"/>
      <c r="F72" s="21"/>
      <c r="G72" s="22"/>
    </row>
    <row r="73" spans="1:7" hidden="1" x14ac:dyDescent="0.25">
      <c r="A73" s="14"/>
      <c r="B73" s="20" t="s">
        <v>20</v>
      </c>
      <c r="C73" s="21"/>
      <c r="D73" s="21"/>
      <c r="E73" s="103"/>
      <c r="F73" s="21"/>
      <c r="G73" s="22"/>
    </row>
    <row r="74" spans="1:7" hidden="1" x14ac:dyDescent="0.25">
      <c r="A74" s="14"/>
      <c r="B74" s="20" t="s">
        <v>21</v>
      </c>
      <c r="C74" s="21"/>
      <c r="D74" s="21"/>
      <c r="E74" s="103"/>
      <c r="F74" s="21"/>
      <c r="G74" s="22"/>
    </row>
    <row r="75" spans="1:7" hidden="1" x14ac:dyDescent="0.25">
      <c r="A75" s="14"/>
      <c r="B75" s="20" t="s">
        <v>22</v>
      </c>
      <c r="C75" s="21"/>
      <c r="D75" s="21"/>
      <c r="E75" s="103"/>
      <c r="F75" s="21"/>
      <c r="G75" s="22"/>
    </row>
    <row r="76" spans="1:7" hidden="1" x14ac:dyDescent="0.25">
      <c r="A76" s="14" t="s">
        <v>39</v>
      </c>
      <c r="B76" s="19" t="s">
        <v>24</v>
      </c>
      <c r="C76" s="21"/>
      <c r="D76" s="21"/>
      <c r="E76" s="103"/>
      <c r="F76" s="21"/>
      <c r="G76" s="22"/>
    </row>
    <row r="77" spans="1:7" hidden="1" x14ac:dyDescent="0.25">
      <c r="A77" s="14"/>
      <c r="B77" s="20" t="s">
        <v>17</v>
      </c>
      <c r="C77" s="21"/>
      <c r="D77" s="21"/>
      <c r="E77" s="103"/>
      <c r="F77" s="21"/>
      <c r="G77" s="22"/>
    </row>
    <row r="78" spans="1:7" hidden="1" x14ac:dyDescent="0.25">
      <c r="A78" s="14"/>
      <c r="B78" s="20" t="s">
        <v>18</v>
      </c>
      <c r="C78" s="21"/>
      <c r="D78" s="21"/>
      <c r="E78" s="103"/>
      <c r="F78" s="21"/>
      <c r="G78" s="22"/>
    </row>
    <row r="79" spans="1:7" hidden="1" x14ac:dyDescent="0.25">
      <c r="A79" s="14"/>
      <c r="B79" s="20" t="s">
        <v>19</v>
      </c>
      <c r="C79" s="21"/>
      <c r="D79" s="21"/>
      <c r="E79" s="103"/>
      <c r="F79" s="21"/>
      <c r="G79" s="22"/>
    </row>
    <row r="80" spans="1:7" hidden="1" x14ac:dyDescent="0.25">
      <c r="A80" s="14"/>
      <c r="B80" s="20" t="s">
        <v>20</v>
      </c>
      <c r="C80" s="21"/>
      <c r="D80" s="21"/>
      <c r="E80" s="103"/>
      <c r="F80" s="21"/>
      <c r="G80" s="22"/>
    </row>
    <row r="81" spans="1:7" hidden="1" x14ac:dyDescent="0.25">
      <c r="A81" s="14"/>
      <c r="B81" s="20" t="s">
        <v>21</v>
      </c>
      <c r="C81" s="21"/>
      <c r="D81" s="21"/>
      <c r="E81" s="103"/>
      <c r="F81" s="21"/>
      <c r="G81" s="22"/>
    </row>
    <row r="82" spans="1:7" hidden="1" x14ac:dyDescent="0.25">
      <c r="A82" s="14"/>
      <c r="B82" s="20" t="s">
        <v>22</v>
      </c>
      <c r="C82" s="21"/>
      <c r="D82" s="21"/>
      <c r="E82" s="103"/>
      <c r="F82" s="21"/>
      <c r="G82" s="22"/>
    </row>
    <row r="83" spans="1:7" hidden="1" x14ac:dyDescent="0.25">
      <c r="A83" s="14" t="s">
        <v>40</v>
      </c>
      <c r="B83" s="19" t="s">
        <v>26</v>
      </c>
      <c r="C83" s="21"/>
      <c r="D83" s="21"/>
      <c r="E83" s="103"/>
      <c r="F83" s="21"/>
      <c r="G83" s="22"/>
    </row>
    <row r="84" spans="1:7" hidden="1" x14ac:dyDescent="0.25">
      <c r="A84" s="14"/>
      <c r="B84" s="20" t="s">
        <v>17</v>
      </c>
      <c r="C84" s="21"/>
      <c r="D84" s="21"/>
      <c r="E84" s="103"/>
      <c r="F84" s="21"/>
      <c r="G84" s="22"/>
    </row>
    <row r="85" spans="1:7" hidden="1" x14ac:dyDescent="0.25">
      <c r="A85" s="14"/>
      <c r="B85" s="20" t="s">
        <v>18</v>
      </c>
      <c r="C85" s="21"/>
      <c r="D85" s="21"/>
      <c r="E85" s="103"/>
      <c r="F85" s="21"/>
      <c r="G85" s="22"/>
    </row>
    <row r="86" spans="1:7" hidden="1" x14ac:dyDescent="0.25">
      <c r="A86" s="14"/>
      <c r="B86" s="20" t="s">
        <v>19</v>
      </c>
      <c r="C86" s="21"/>
      <c r="D86" s="21"/>
      <c r="E86" s="103"/>
      <c r="F86" s="21"/>
      <c r="G86" s="22"/>
    </row>
    <row r="87" spans="1:7" hidden="1" x14ac:dyDescent="0.25">
      <c r="A87" s="14"/>
      <c r="B87" s="20" t="s">
        <v>20</v>
      </c>
      <c r="C87" s="21"/>
      <c r="D87" s="21"/>
      <c r="E87" s="103"/>
      <c r="F87" s="21"/>
      <c r="G87" s="22"/>
    </row>
    <row r="88" spans="1:7" hidden="1" x14ac:dyDescent="0.25">
      <c r="A88" s="14"/>
      <c r="B88" s="20" t="s">
        <v>21</v>
      </c>
      <c r="C88" s="21"/>
      <c r="D88" s="21"/>
      <c r="E88" s="103"/>
      <c r="F88" s="21"/>
      <c r="G88" s="22"/>
    </row>
    <row r="89" spans="1:7" hidden="1" x14ac:dyDescent="0.25">
      <c r="A89" s="14"/>
      <c r="B89" s="20" t="s">
        <v>22</v>
      </c>
      <c r="C89" s="21"/>
      <c r="D89" s="21"/>
      <c r="E89" s="103"/>
      <c r="F89" s="21"/>
      <c r="G89" s="22"/>
    </row>
    <row r="90" spans="1:7" hidden="1" x14ac:dyDescent="0.25">
      <c r="A90" s="14" t="s">
        <v>41</v>
      </c>
      <c r="B90" s="19" t="s">
        <v>28</v>
      </c>
      <c r="C90" s="21"/>
      <c r="D90" s="21"/>
      <c r="E90" s="103"/>
      <c r="F90" s="21"/>
      <c r="G90" s="22"/>
    </row>
    <row r="91" spans="1:7" hidden="1" x14ac:dyDescent="0.25">
      <c r="A91" s="14"/>
      <c r="B91" s="20" t="s">
        <v>17</v>
      </c>
      <c r="C91" s="21"/>
      <c r="D91" s="21"/>
      <c r="E91" s="103"/>
      <c r="F91" s="21"/>
      <c r="G91" s="22"/>
    </row>
    <row r="92" spans="1:7" hidden="1" x14ac:dyDescent="0.25">
      <c r="A92" s="14"/>
      <c r="B92" s="20" t="s">
        <v>18</v>
      </c>
      <c r="C92" s="21"/>
      <c r="D92" s="21"/>
      <c r="E92" s="103"/>
      <c r="F92" s="21"/>
      <c r="G92" s="22"/>
    </row>
    <row r="93" spans="1:7" hidden="1" x14ac:dyDescent="0.25">
      <c r="A93" s="14"/>
      <c r="B93" s="20" t="s">
        <v>19</v>
      </c>
      <c r="C93" s="21"/>
      <c r="D93" s="21"/>
      <c r="E93" s="103"/>
      <c r="F93" s="21"/>
      <c r="G93" s="22"/>
    </row>
    <row r="94" spans="1:7" hidden="1" x14ac:dyDescent="0.25">
      <c r="A94" s="14"/>
      <c r="B94" s="20" t="s">
        <v>20</v>
      </c>
      <c r="C94" s="21"/>
      <c r="D94" s="21"/>
      <c r="E94" s="103"/>
      <c r="F94" s="21"/>
      <c r="G94" s="22"/>
    </row>
    <row r="95" spans="1:7" hidden="1" x14ac:dyDescent="0.25">
      <c r="A95" s="14"/>
      <c r="B95" s="20" t="s">
        <v>21</v>
      </c>
      <c r="C95" s="21"/>
      <c r="D95" s="21"/>
      <c r="E95" s="103"/>
      <c r="F95" s="21"/>
      <c r="G95" s="22"/>
    </row>
    <row r="96" spans="1:7" hidden="1" x14ac:dyDescent="0.25">
      <c r="A96" s="14"/>
      <c r="B96" s="20" t="s">
        <v>22</v>
      </c>
      <c r="C96" s="21"/>
      <c r="D96" s="21"/>
      <c r="E96" s="103"/>
      <c r="F96" s="21"/>
      <c r="G96" s="22"/>
    </row>
    <row r="97" spans="1:7" hidden="1" x14ac:dyDescent="0.25">
      <c r="A97" s="14" t="s">
        <v>42</v>
      </c>
      <c r="B97" s="18" t="s">
        <v>30</v>
      </c>
      <c r="C97" s="21"/>
      <c r="D97" s="21"/>
      <c r="E97" s="103"/>
      <c r="F97" s="21"/>
      <c r="G97" s="22"/>
    </row>
    <row r="98" spans="1:7" hidden="1" x14ac:dyDescent="0.25">
      <c r="A98" s="14" t="s">
        <v>43</v>
      </c>
      <c r="B98" s="19" t="s">
        <v>16</v>
      </c>
      <c r="C98" s="21"/>
      <c r="D98" s="21"/>
      <c r="E98" s="103"/>
      <c r="F98" s="21"/>
      <c r="G98" s="22"/>
    </row>
    <row r="99" spans="1:7" hidden="1" x14ac:dyDescent="0.25">
      <c r="A99" s="14"/>
      <c r="B99" s="20" t="s">
        <v>17</v>
      </c>
      <c r="C99" s="21"/>
      <c r="D99" s="21"/>
      <c r="E99" s="103"/>
      <c r="F99" s="21"/>
      <c r="G99" s="22"/>
    </row>
    <row r="100" spans="1:7" hidden="1" x14ac:dyDescent="0.25">
      <c r="A100" s="14"/>
      <c r="B100" s="20" t="s">
        <v>18</v>
      </c>
      <c r="C100" s="21"/>
      <c r="D100" s="21"/>
      <c r="E100" s="103"/>
      <c r="F100" s="21"/>
      <c r="G100" s="22"/>
    </row>
    <row r="101" spans="1:7" hidden="1" x14ac:dyDescent="0.25">
      <c r="A101" s="14"/>
      <c r="B101" s="20" t="s">
        <v>19</v>
      </c>
      <c r="C101" s="21"/>
      <c r="D101" s="21"/>
      <c r="E101" s="103"/>
      <c r="F101" s="21"/>
      <c r="G101" s="22"/>
    </row>
    <row r="102" spans="1:7" hidden="1" x14ac:dyDescent="0.25">
      <c r="A102" s="14"/>
      <c r="B102" s="20" t="s">
        <v>20</v>
      </c>
      <c r="C102" s="21"/>
      <c r="D102" s="21"/>
      <c r="E102" s="103"/>
      <c r="F102" s="21"/>
      <c r="G102" s="22"/>
    </row>
    <row r="103" spans="1:7" hidden="1" x14ac:dyDescent="0.25">
      <c r="A103" s="14"/>
      <c r="B103" s="20" t="s">
        <v>21</v>
      </c>
      <c r="C103" s="21"/>
      <c r="D103" s="21"/>
      <c r="E103" s="103"/>
      <c r="F103" s="21"/>
      <c r="G103" s="22"/>
    </row>
    <row r="104" spans="1:7" hidden="1" x14ac:dyDescent="0.25">
      <c r="A104" s="14"/>
      <c r="B104" s="20" t="s">
        <v>22</v>
      </c>
      <c r="C104" s="21"/>
      <c r="D104" s="21"/>
      <c r="E104" s="103"/>
      <c r="F104" s="21"/>
      <c r="G104" s="22"/>
    </row>
    <row r="105" spans="1:7" hidden="1" x14ac:dyDescent="0.25">
      <c r="A105" s="14" t="s">
        <v>44</v>
      </c>
      <c r="B105" s="19" t="s">
        <v>24</v>
      </c>
      <c r="C105" s="21"/>
      <c r="D105" s="21"/>
      <c r="E105" s="103"/>
      <c r="F105" s="21"/>
      <c r="G105" s="22"/>
    </row>
    <row r="106" spans="1:7" hidden="1" x14ac:dyDescent="0.25">
      <c r="A106" s="14"/>
      <c r="B106" s="20" t="s">
        <v>17</v>
      </c>
      <c r="C106" s="21"/>
      <c r="D106" s="21"/>
      <c r="E106" s="103"/>
      <c r="F106" s="21"/>
      <c r="G106" s="22"/>
    </row>
    <row r="107" spans="1:7" hidden="1" x14ac:dyDescent="0.25">
      <c r="A107" s="14"/>
      <c r="B107" s="20" t="s">
        <v>18</v>
      </c>
      <c r="C107" s="21"/>
      <c r="D107" s="21"/>
      <c r="E107" s="103"/>
      <c r="F107" s="21"/>
      <c r="G107" s="22"/>
    </row>
    <row r="108" spans="1:7" hidden="1" x14ac:dyDescent="0.25">
      <c r="A108" s="14"/>
      <c r="B108" s="20" t="s">
        <v>19</v>
      </c>
      <c r="C108" s="21"/>
      <c r="D108" s="21"/>
      <c r="E108" s="103"/>
      <c r="F108" s="21"/>
      <c r="G108" s="22"/>
    </row>
    <row r="109" spans="1:7" hidden="1" x14ac:dyDescent="0.25">
      <c r="A109" s="14"/>
      <c r="B109" s="20" t="s">
        <v>20</v>
      </c>
      <c r="C109" s="21"/>
      <c r="D109" s="21"/>
      <c r="E109" s="103"/>
      <c r="F109" s="21"/>
      <c r="G109" s="22"/>
    </row>
    <row r="110" spans="1:7" hidden="1" x14ac:dyDescent="0.25">
      <c r="A110" s="14"/>
      <c r="B110" s="20" t="s">
        <v>21</v>
      </c>
      <c r="C110" s="21"/>
      <c r="D110" s="21"/>
      <c r="E110" s="103"/>
      <c r="F110" s="21"/>
      <c r="G110" s="22"/>
    </row>
    <row r="111" spans="1:7" hidden="1" x14ac:dyDescent="0.25">
      <c r="A111" s="14"/>
      <c r="B111" s="20" t="s">
        <v>22</v>
      </c>
      <c r="C111" s="21"/>
      <c r="D111" s="21"/>
      <c r="E111" s="103"/>
      <c r="F111" s="21"/>
      <c r="G111" s="22"/>
    </row>
    <row r="112" spans="1:7" hidden="1" x14ac:dyDescent="0.25">
      <c r="A112" s="14" t="s">
        <v>45</v>
      </c>
      <c r="B112" s="19" t="s">
        <v>26</v>
      </c>
      <c r="C112" s="21"/>
      <c r="D112" s="21"/>
      <c r="E112" s="103"/>
      <c r="F112" s="21"/>
      <c r="G112" s="22"/>
    </row>
    <row r="113" spans="1:7" hidden="1" x14ac:dyDescent="0.25">
      <c r="A113" s="14"/>
      <c r="B113" s="20" t="s">
        <v>17</v>
      </c>
      <c r="C113" s="21"/>
      <c r="D113" s="21"/>
      <c r="E113" s="103"/>
      <c r="F113" s="21"/>
      <c r="G113" s="22"/>
    </row>
    <row r="114" spans="1:7" hidden="1" x14ac:dyDescent="0.25">
      <c r="A114" s="14"/>
      <c r="B114" s="20" t="s">
        <v>18</v>
      </c>
      <c r="C114" s="21"/>
      <c r="D114" s="21"/>
      <c r="E114" s="103"/>
      <c r="F114" s="21"/>
      <c r="G114" s="22"/>
    </row>
    <row r="115" spans="1:7" hidden="1" x14ac:dyDescent="0.25">
      <c r="A115" s="14"/>
      <c r="B115" s="20" t="s">
        <v>19</v>
      </c>
      <c r="C115" s="21"/>
      <c r="D115" s="21"/>
      <c r="E115" s="103"/>
      <c r="F115" s="21"/>
      <c r="G115" s="22"/>
    </row>
    <row r="116" spans="1:7" hidden="1" x14ac:dyDescent="0.25">
      <c r="A116" s="14"/>
      <c r="B116" s="20" t="s">
        <v>20</v>
      </c>
      <c r="C116" s="21"/>
      <c r="D116" s="21"/>
      <c r="E116" s="103"/>
      <c r="F116" s="21"/>
      <c r="G116" s="22"/>
    </row>
    <row r="117" spans="1:7" hidden="1" x14ac:dyDescent="0.25">
      <c r="A117" s="14"/>
      <c r="B117" s="20" t="s">
        <v>21</v>
      </c>
      <c r="C117" s="21"/>
      <c r="D117" s="21"/>
      <c r="E117" s="103"/>
      <c r="F117" s="21"/>
      <c r="G117" s="22"/>
    </row>
    <row r="118" spans="1:7" hidden="1" x14ac:dyDescent="0.25">
      <c r="A118" s="14"/>
      <c r="B118" s="20" t="s">
        <v>22</v>
      </c>
      <c r="C118" s="21"/>
      <c r="D118" s="21"/>
      <c r="E118" s="103"/>
      <c r="F118" s="21"/>
      <c r="G118" s="22"/>
    </row>
    <row r="119" spans="1:7" x14ac:dyDescent="0.25">
      <c r="A119" s="14" t="s">
        <v>46</v>
      </c>
      <c r="B119" s="19" t="s">
        <v>28</v>
      </c>
      <c r="C119" s="21"/>
      <c r="D119" s="21"/>
      <c r="E119" s="103"/>
      <c r="F119" s="21"/>
      <c r="G119" s="22"/>
    </row>
    <row r="120" spans="1:7" ht="0.75" customHeight="1" x14ac:dyDescent="0.25">
      <c r="A120" s="14"/>
      <c r="B120" s="20" t="s">
        <v>17</v>
      </c>
      <c r="C120" s="21"/>
      <c r="D120" s="21"/>
      <c r="E120" s="103"/>
      <c r="F120" s="21"/>
      <c r="G120" s="22"/>
    </row>
    <row r="121" spans="1:7" x14ac:dyDescent="0.25">
      <c r="A121" s="14"/>
      <c r="B121" s="20" t="s">
        <v>18</v>
      </c>
      <c r="C121" s="21">
        <v>2020</v>
      </c>
      <c r="D121" s="21">
        <v>35</v>
      </c>
      <c r="E121" s="103">
        <v>1</v>
      </c>
      <c r="F121" s="21"/>
      <c r="G121" s="22">
        <v>3488.39</v>
      </c>
    </row>
    <row r="122" spans="1:7" ht="15" customHeight="1" x14ac:dyDescent="0.25">
      <c r="A122" s="14"/>
      <c r="B122" s="20" t="s">
        <v>19</v>
      </c>
      <c r="C122" s="21">
        <v>2020</v>
      </c>
      <c r="D122" s="21">
        <v>110</v>
      </c>
      <c r="E122" s="103">
        <v>1</v>
      </c>
      <c r="F122" s="21"/>
      <c r="G122" s="22">
        <v>8213.82</v>
      </c>
    </row>
    <row r="123" spans="1:7" hidden="1" x14ac:dyDescent="0.25">
      <c r="A123" s="14"/>
      <c r="B123" s="20" t="s">
        <v>20</v>
      </c>
      <c r="C123" s="16"/>
      <c r="D123" s="16"/>
      <c r="E123" s="17"/>
      <c r="F123" s="16"/>
      <c r="G123" s="16"/>
    </row>
    <row r="124" spans="1:7" hidden="1" x14ac:dyDescent="0.25">
      <c r="A124" s="14"/>
      <c r="B124" s="20" t="s">
        <v>21</v>
      </c>
      <c r="C124" s="16"/>
      <c r="D124" s="16"/>
      <c r="E124" s="17"/>
      <c r="F124" s="16"/>
      <c r="G124" s="16"/>
    </row>
    <row r="125" spans="1:7" hidden="1" x14ac:dyDescent="0.25">
      <c r="A125" s="14"/>
      <c r="B125" s="20" t="s">
        <v>22</v>
      </c>
      <c r="C125" s="16"/>
      <c r="D125" s="16"/>
      <c r="E125" s="17"/>
      <c r="F125" s="16"/>
      <c r="G125" s="16"/>
    </row>
    <row r="126" spans="1:7" hidden="1" x14ac:dyDescent="0.25">
      <c r="A126" s="14" t="s">
        <v>47</v>
      </c>
      <c r="B126" s="15" t="s">
        <v>48</v>
      </c>
      <c r="C126" s="16"/>
      <c r="D126" s="16"/>
      <c r="E126" s="17"/>
      <c r="F126" s="16"/>
      <c r="G126" s="16"/>
    </row>
    <row r="127" spans="1:7" hidden="1" x14ac:dyDescent="0.25">
      <c r="A127" s="14" t="s">
        <v>49</v>
      </c>
      <c r="B127" s="18" t="s">
        <v>14</v>
      </c>
      <c r="C127" s="16"/>
      <c r="D127" s="16"/>
      <c r="E127" s="17"/>
      <c r="F127" s="16"/>
      <c r="G127" s="16"/>
    </row>
    <row r="128" spans="1:7" hidden="1" x14ac:dyDescent="0.25">
      <c r="A128" s="14" t="s">
        <v>50</v>
      </c>
      <c r="B128" s="19" t="s">
        <v>16</v>
      </c>
      <c r="C128" s="16"/>
      <c r="D128" s="16"/>
      <c r="E128" s="17"/>
      <c r="F128" s="16"/>
      <c r="G128" s="16"/>
    </row>
    <row r="129" spans="1:7" hidden="1" x14ac:dyDescent="0.25">
      <c r="A129" s="14"/>
      <c r="B129" s="20" t="s">
        <v>17</v>
      </c>
      <c r="C129" s="16"/>
      <c r="D129" s="16"/>
      <c r="E129" s="17"/>
      <c r="F129" s="16"/>
      <c r="G129" s="16"/>
    </row>
    <row r="130" spans="1:7" hidden="1" x14ac:dyDescent="0.25">
      <c r="A130" s="14"/>
      <c r="B130" s="20" t="s">
        <v>18</v>
      </c>
      <c r="C130" s="16"/>
      <c r="D130" s="16"/>
      <c r="E130" s="17"/>
      <c r="F130" s="16"/>
      <c r="G130" s="16"/>
    </row>
    <row r="131" spans="1:7" hidden="1" x14ac:dyDescent="0.25">
      <c r="A131" s="14"/>
      <c r="B131" s="20" t="s">
        <v>19</v>
      </c>
      <c r="C131" s="16"/>
      <c r="D131" s="16"/>
      <c r="E131" s="17"/>
      <c r="F131" s="16"/>
      <c r="G131" s="16"/>
    </row>
    <row r="132" spans="1:7" hidden="1" x14ac:dyDescent="0.25">
      <c r="A132" s="14"/>
      <c r="B132" s="20" t="s">
        <v>20</v>
      </c>
      <c r="C132" s="16"/>
      <c r="D132" s="16"/>
      <c r="E132" s="17"/>
      <c r="F132" s="16"/>
      <c r="G132" s="16"/>
    </row>
    <row r="133" spans="1:7" hidden="1" x14ac:dyDescent="0.25">
      <c r="A133" s="14"/>
      <c r="B133" s="20" t="s">
        <v>21</v>
      </c>
      <c r="C133" s="16"/>
      <c r="D133" s="16"/>
      <c r="E133" s="17"/>
      <c r="F133" s="16"/>
      <c r="G133" s="16"/>
    </row>
    <row r="134" spans="1:7" hidden="1" x14ac:dyDescent="0.25">
      <c r="A134" s="14"/>
      <c r="B134" s="20" t="s">
        <v>22</v>
      </c>
      <c r="C134" s="16"/>
      <c r="D134" s="16"/>
      <c r="E134" s="17"/>
      <c r="F134" s="16"/>
      <c r="G134" s="16"/>
    </row>
    <row r="135" spans="1:7" hidden="1" x14ac:dyDescent="0.25">
      <c r="A135" s="14" t="s">
        <v>51</v>
      </c>
      <c r="B135" s="19" t="s">
        <v>24</v>
      </c>
      <c r="C135" s="16"/>
      <c r="D135" s="16"/>
      <c r="E135" s="17"/>
      <c r="F135" s="16"/>
      <c r="G135" s="16"/>
    </row>
    <row r="136" spans="1:7" hidden="1" x14ac:dyDescent="0.25">
      <c r="A136" s="14"/>
      <c r="B136" s="20" t="s">
        <v>17</v>
      </c>
      <c r="C136" s="16"/>
      <c r="D136" s="16"/>
      <c r="E136" s="17"/>
      <c r="F136" s="16"/>
      <c r="G136" s="16"/>
    </row>
    <row r="137" spans="1:7" hidden="1" x14ac:dyDescent="0.25">
      <c r="A137" s="14"/>
      <c r="B137" s="20" t="s">
        <v>18</v>
      </c>
      <c r="C137" s="16"/>
      <c r="D137" s="16"/>
      <c r="E137" s="17"/>
      <c r="F137" s="16"/>
      <c r="G137" s="16"/>
    </row>
    <row r="138" spans="1:7" hidden="1" x14ac:dyDescent="0.25">
      <c r="A138" s="14"/>
      <c r="B138" s="20" t="s">
        <v>19</v>
      </c>
      <c r="C138" s="16"/>
      <c r="D138" s="16"/>
      <c r="E138" s="17"/>
      <c r="F138" s="16"/>
      <c r="G138" s="16"/>
    </row>
    <row r="139" spans="1:7" hidden="1" x14ac:dyDescent="0.25">
      <c r="A139" s="14"/>
      <c r="B139" s="20" t="s">
        <v>20</v>
      </c>
      <c r="C139" s="16"/>
      <c r="D139" s="16"/>
      <c r="E139" s="17"/>
      <c r="F139" s="16"/>
      <c r="G139" s="16"/>
    </row>
    <row r="140" spans="1:7" hidden="1" x14ac:dyDescent="0.25">
      <c r="A140" s="14"/>
      <c r="B140" s="20" t="s">
        <v>21</v>
      </c>
      <c r="C140" s="16"/>
      <c r="D140" s="16"/>
      <c r="E140" s="17"/>
      <c r="F140" s="16"/>
      <c r="G140" s="16"/>
    </row>
    <row r="141" spans="1:7" hidden="1" x14ac:dyDescent="0.25">
      <c r="A141" s="14"/>
      <c r="B141" s="20" t="s">
        <v>22</v>
      </c>
      <c r="C141" s="16"/>
      <c r="D141" s="16"/>
      <c r="E141" s="17"/>
      <c r="F141" s="16"/>
      <c r="G141" s="16"/>
    </row>
    <row r="142" spans="1:7" hidden="1" x14ac:dyDescent="0.25">
      <c r="A142" s="14" t="s">
        <v>52</v>
      </c>
      <c r="B142" s="19" t="s">
        <v>26</v>
      </c>
      <c r="C142" s="16"/>
      <c r="D142" s="16"/>
      <c r="E142" s="17"/>
      <c r="F142" s="16"/>
      <c r="G142" s="16"/>
    </row>
    <row r="143" spans="1:7" hidden="1" x14ac:dyDescent="0.25">
      <c r="A143" s="14"/>
      <c r="B143" s="20" t="s">
        <v>17</v>
      </c>
      <c r="C143" s="16"/>
      <c r="D143" s="16"/>
      <c r="E143" s="17"/>
      <c r="F143" s="16"/>
      <c r="G143" s="16"/>
    </row>
    <row r="144" spans="1:7" hidden="1" x14ac:dyDescent="0.25">
      <c r="A144" s="14"/>
      <c r="B144" s="20" t="s">
        <v>18</v>
      </c>
      <c r="C144" s="16"/>
      <c r="D144" s="16"/>
      <c r="E144" s="17"/>
      <c r="F144" s="16"/>
      <c r="G144" s="16"/>
    </row>
    <row r="145" spans="1:7" hidden="1" x14ac:dyDescent="0.25">
      <c r="A145" s="14"/>
      <c r="B145" s="20" t="s">
        <v>19</v>
      </c>
      <c r="C145" s="16"/>
      <c r="D145" s="16"/>
      <c r="E145" s="17"/>
      <c r="F145" s="16"/>
      <c r="G145" s="16"/>
    </row>
    <row r="146" spans="1:7" hidden="1" x14ac:dyDescent="0.25">
      <c r="A146" s="14"/>
      <c r="B146" s="20" t="s">
        <v>20</v>
      </c>
      <c r="C146" s="16"/>
      <c r="D146" s="16"/>
      <c r="E146" s="17"/>
      <c r="F146" s="16"/>
      <c r="G146" s="16"/>
    </row>
    <row r="147" spans="1:7" hidden="1" x14ac:dyDescent="0.25">
      <c r="A147" s="14"/>
      <c r="B147" s="20" t="s">
        <v>21</v>
      </c>
      <c r="C147" s="16"/>
      <c r="D147" s="16"/>
      <c r="E147" s="17"/>
      <c r="F147" s="16"/>
      <c r="G147" s="16"/>
    </row>
    <row r="148" spans="1:7" hidden="1" x14ac:dyDescent="0.25">
      <c r="A148" s="14"/>
      <c r="B148" s="20" t="s">
        <v>22</v>
      </c>
      <c r="C148" s="16"/>
      <c r="D148" s="16"/>
      <c r="E148" s="17"/>
      <c r="F148" s="16"/>
      <c r="G148" s="16"/>
    </row>
    <row r="149" spans="1:7" hidden="1" x14ac:dyDescent="0.25">
      <c r="A149" s="14" t="s">
        <v>53</v>
      </c>
      <c r="B149" s="19" t="s">
        <v>28</v>
      </c>
      <c r="C149" s="16"/>
      <c r="D149" s="16"/>
      <c r="E149" s="17"/>
      <c r="F149" s="16"/>
      <c r="G149" s="16"/>
    </row>
    <row r="150" spans="1:7" hidden="1" x14ac:dyDescent="0.25">
      <c r="A150" s="14"/>
      <c r="B150" s="20" t="s">
        <v>17</v>
      </c>
      <c r="C150" s="16"/>
      <c r="D150" s="16"/>
      <c r="E150" s="17"/>
      <c r="F150" s="16"/>
      <c r="G150" s="16"/>
    </row>
    <row r="151" spans="1:7" hidden="1" x14ac:dyDescent="0.25">
      <c r="A151" s="14"/>
      <c r="B151" s="20" t="s">
        <v>18</v>
      </c>
      <c r="C151" s="16"/>
      <c r="D151" s="16"/>
      <c r="E151" s="17"/>
      <c r="F151" s="16"/>
      <c r="G151" s="16"/>
    </row>
    <row r="152" spans="1:7" hidden="1" x14ac:dyDescent="0.25">
      <c r="A152" s="14"/>
      <c r="B152" s="20" t="s">
        <v>19</v>
      </c>
      <c r="C152" s="16"/>
      <c r="D152" s="21"/>
      <c r="E152" s="17"/>
      <c r="F152" s="16"/>
      <c r="G152" s="22"/>
    </row>
    <row r="153" spans="1:7" hidden="1" x14ac:dyDescent="0.25">
      <c r="A153" s="14"/>
      <c r="B153" s="20" t="s">
        <v>20</v>
      </c>
      <c r="C153" s="16"/>
      <c r="D153" s="21"/>
      <c r="E153" s="17"/>
      <c r="F153" s="16"/>
      <c r="G153" s="22"/>
    </row>
    <row r="154" spans="1:7" hidden="1" x14ac:dyDescent="0.25">
      <c r="A154" s="14"/>
      <c r="B154" s="20" t="s">
        <v>21</v>
      </c>
      <c r="C154" s="16"/>
      <c r="D154" s="21"/>
      <c r="E154" s="17"/>
      <c r="F154" s="16"/>
      <c r="G154" s="22"/>
    </row>
    <row r="155" spans="1:7" hidden="1" x14ac:dyDescent="0.25">
      <c r="A155" s="14"/>
      <c r="B155" s="20" t="s">
        <v>22</v>
      </c>
      <c r="C155" s="16"/>
      <c r="D155" s="21"/>
      <c r="E155" s="17"/>
      <c r="F155" s="16"/>
      <c r="G155" s="22"/>
    </row>
    <row r="156" spans="1:7" hidden="1" x14ac:dyDescent="0.25">
      <c r="A156" s="14" t="s">
        <v>54</v>
      </c>
      <c r="B156" s="18" t="s">
        <v>30</v>
      </c>
      <c r="C156" s="16"/>
      <c r="D156" s="21"/>
      <c r="E156" s="17"/>
      <c r="F156" s="16"/>
      <c r="G156" s="22"/>
    </row>
    <row r="157" spans="1:7" hidden="1" x14ac:dyDescent="0.25">
      <c r="A157" s="14" t="s">
        <v>55</v>
      </c>
      <c r="B157" s="19" t="s">
        <v>16</v>
      </c>
      <c r="C157" s="16"/>
      <c r="D157" s="21"/>
      <c r="E157" s="17"/>
      <c r="F157" s="16"/>
      <c r="G157" s="22"/>
    </row>
    <row r="158" spans="1:7" hidden="1" x14ac:dyDescent="0.25">
      <c r="A158" s="14" t="s">
        <v>56</v>
      </c>
      <c r="B158" s="23" t="s">
        <v>17</v>
      </c>
      <c r="C158" s="16"/>
      <c r="D158" s="21"/>
      <c r="E158" s="17"/>
      <c r="F158" s="16"/>
      <c r="G158" s="22"/>
    </row>
    <row r="159" spans="1:7" hidden="1" x14ac:dyDescent="0.25">
      <c r="A159" s="14" t="s">
        <v>57</v>
      </c>
      <c r="B159" s="23" t="s">
        <v>18</v>
      </c>
      <c r="C159" s="16"/>
      <c r="D159" s="21"/>
      <c r="E159" s="17"/>
      <c r="F159" s="16"/>
      <c r="G159" s="22"/>
    </row>
    <row r="160" spans="1:7" hidden="1" x14ac:dyDescent="0.25">
      <c r="A160" s="14" t="s">
        <v>58</v>
      </c>
      <c r="B160" s="23" t="s">
        <v>19</v>
      </c>
      <c r="C160" s="16"/>
      <c r="D160" s="21"/>
      <c r="E160" s="17"/>
      <c r="F160" s="16"/>
      <c r="G160" s="22"/>
    </row>
    <row r="161" spans="1:7" hidden="1" x14ac:dyDescent="0.25">
      <c r="A161" s="14" t="s">
        <v>59</v>
      </c>
      <c r="B161" s="23" t="s">
        <v>20</v>
      </c>
      <c r="C161" s="16"/>
      <c r="D161" s="21"/>
      <c r="E161" s="17"/>
      <c r="F161" s="16"/>
      <c r="G161" s="22"/>
    </row>
    <row r="162" spans="1:7" hidden="1" x14ac:dyDescent="0.25">
      <c r="A162" s="14" t="s">
        <v>60</v>
      </c>
      <c r="B162" s="23" t="s">
        <v>21</v>
      </c>
      <c r="C162" s="16"/>
      <c r="D162" s="21"/>
      <c r="E162" s="17"/>
      <c r="F162" s="16"/>
      <c r="G162" s="22"/>
    </row>
    <row r="163" spans="1:7" hidden="1" x14ac:dyDescent="0.25">
      <c r="A163" s="14" t="s">
        <v>61</v>
      </c>
      <c r="B163" s="23" t="s">
        <v>22</v>
      </c>
      <c r="C163" s="16"/>
      <c r="D163" s="21"/>
      <c r="E163" s="17"/>
      <c r="F163" s="16"/>
      <c r="G163" s="22"/>
    </row>
    <row r="164" spans="1:7" hidden="1" x14ac:dyDescent="0.25">
      <c r="A164" s="14" t="s">
        <v>62</v>
      </c>
      <c r="B164" s="19" t="s">
        <v>24</v>
      </c>
      <c r="C164" s="16"/>
      <c r="D164" s="21"/>
      <c r="E164" s="17"/>
      <c r="F164" s="16"/>
      <c r="G164" s="22"/>
    </row>
    <row r="165" spans="1:7" hidden="1" x14ac:dyDescent="0.25">
      <c r="A165" s="14" t="s">
        <v>63</v>
      </c>
      <c r="B165" s="23" t="s">
        <v>17</v>
      </c>
      <c r="C165" s="16"/>
      <c r="D165" s="21"/>
      <c r="E165" s="17"/>
      <c r="F165" s="16"/>
      <c r="G165" s="22"/>
    </row>
    <row r="166" spans="1:7" hidden="1" x14ac:dyDescent="0.25">
      <c r="A166" s="14" t="s">
        <v>64</v>
      </c>
      <c r="B166" s="23" t="s">
        <v>18</v>
      </c>
      <c r="C166" s="16"/>
      <c r="D166" s="21"/>
      <c r="E166" s="17"/>
      <c r="F166" s="16"/>
      <c r="G166" s="22"/>
    </row>
    <row r="167" spans="1:7" hidden="1" x14ac:dyDescent="0.25">
      <c r="A167" s="14" t="s">
        <v>65</v>
      </c>
      <c r="B167" s="23" t="s">
        <v>19</v>
      </c>
      <c r="C167" s="16"/>
      <c r="D167" s="21"/>
      <c r="E167" s="17"/>
      <c r="F167" s="16"/>
      <c r="G167" s="22"/>
    </row>
    <row r="168" spans="1:7" hidden="1" x14ac:dyDescent="0.25">
      <c r="A168" s="14" t="s">
        <v>66</v>
      </c>
      <c r="B168" s="23" t="s">
        <v>20</v>
      </c>
      <c r="C168" s="16"/>
      <c r="D168" s="21"/>
      <c r="E168" s="17"/>
      <c r="F168" s="16"/>
      <c r="G168" s="22"/>
    </row>
    <row r="169" spans="1:7" hidden="1" x14ac:dyDescent="0.25">
      <c r="A169" s="14" t="s">
        <v>67</v>
      </c>
      <c r="B169" s="23" t="s">
        <v>21</v>
      </c>
      <c r="C169" s="16"/>
      <c r="D169" s="21"/>
      <c r="E169" s="17"/>
      <c r="F169" s="16"/>
      <c r="G169" s="22"/>
    </row>
    <row r="170" spans="1:7" hidden="1" x14ac:dyDescent="0.25">
      <c r="A170" s="14" t="s">
        <v>68</v>
      </c>
      <c r="B170" s="23" t="s">
        <v>22</v>
      </c>
      <c r="C170" s="16"/>
      <c r="D170" s="21"/>
      <c r="E170" s="17"/>
      <c r="F170" s="16"/>
      <c r="G170" s="22"/>
    </row>
    <row r="171" spans="1:7" hidden="1" x14ac:dyDescent="0.25">
      <c r="A171" s="14" t="s">
        <v>69</v>
      </c>
      <c r="B171" s="19" t="s">
        <v>26</v>
      </c>
      <c r="C171" s="16"/>
      <c r="D171" s="21"/>
      <c r="E171" s="17"/>
      <c r="F171" s="16"/>
      <c r="G171" s="22"/>
    </row>
    <row r="172" spans="1:7" hidden="1" x14ac:dyDescent="0.25">
      <c r="A172" s="14" t="s">
        <v>70</v>
      </c>
      <c r="B172" s="23" t="s">
        <v>17</v>
      </c>
      <c r="C172" s="16"/>
      <c r="D172" s="21"/>
      <c r="E172" s="17"/>
      <c r="F172" s="16"/>
      <c r="G172" s="22"/>
    </row>
    <row r="173" spans="1:7" hidden="1" x14ac:dyDescent="0.25">
      <c r="A173" s="14" t="s">
        <v>71</v>
      </c>
      <c r="B173" s="23" t="s">
        <v>18</v>
      </c>
      <c r="C173" s="16"/>
      <c r="D173" s="21"/>
      <c r="E173" s="17"/>
      <c r="F173" s="16"/>
      <c r="G173" s="22"/>
    </row>
    <row r="174" spans="1:7" hidden="1" x14ac:dyDescent="0.25">
      <c r="A174" s="14" t="s">
        <v>72</v>
      </c>
      <c r="B174" s="23" t="s">
        <v>19</v>
      </c>
      <c r="C174" s="16"/>
      <c r="D174" s="21"/>
      <c r="E174" s="17"/>
      <c r="F174" s="16"/>
      <c r="G174" s="22"/>
    </row>
    <row r="175" spans="1:7" hidden="1" x14ac:dyDescent="0.25">
      <c r="A175" s="14" t="s">
        <v>73</v>
      </c>
      <c r="B175" s="23" t="s">
        <v>20</v>
      </c>
      <c r="C175" s="16"/>
      <c r="D175" s="21"/>
      <c r="E175" s="17"/>
      <c r="F175" s="16"/>
      <c r="G175" s="22"/>
    </row>
    <row r="176" spans="1:7" hidden="1" x14ac:dyDescent="0.25">
      <c r="A176" s="14" t="s">
        <v>74</v>
      </c>
      <c r="B176" s="23" t="s">
        <v>21</v>
      </c>
      <c r="C176" s="16"/>
      <c r="D176" s="21"/>
      <c r="E176" s="17"/>
      <c r="F176" s="16"/>
      <c r="G176" s="22"/>
    </row>
    <row r="177" spans="1:7" hidden="1" x14ac:dyDescent="0.25">
      <c r="A177" s="14" t="s">
        <v>75</v>
      </c>
      <c r="B177" s="23" t="s">
        <v>22</v>
      </c>
      <c r="C177" s="16"/>
      <c r="D177" s="21"/>
      <c r="E177" s="17"/>
      <c r="F177" s="16"/>
      <c r="G177" s="22"/>
    </row>
    <row r="178" spans="1:7" hidden="1" x14ac:dyDescent="0.25">
      <c r="A178" s="14" t="s">
        <v>76</v>
      </c>
      <c r="B178" s="19" t="s">
        <v>28</v>
      </c>
      <c r="C178" s="16"/>
      <c r="D178" s="21"/>
      <c r="E178" s="17"/>
      <c r="F178" s="16"/>
      <c r="G178" s="22"/>
    </row>
    <row r="179" spans="1:7" hidden="1" x14ac:dyDescent="0.25">
      <c r="A179" s="14"/>
      <c r="B179" s="20" t="s">
        <v>17</v>
      </c>
      <c r="C179" s="16"/>
      <c r="D179" s="21"/>
      <c r="E179" s="17"/>
      <c r="F179" s="16"/>
      <c r="G179" s="22"/>
    </row>
    <row r="180" spans="1:7" hidden="1" x14ac:dyDescent="0.25">
      <c r="A180" s="14"/>
      <c r="B180" s="20" t="s">
        <v>18</v>
      </c>
      <c r="C180" s="16"/>
      <c r="D180" s="16"/>
      <c r="E180" s="16"/>
      <c r="F180" s="16"/>
      <c r="G180" s="16"/>
    </row>
    <row r="181" spans="1:7" hidden="1" x14ac:dyDescent="0.25">
      <c r="A181" s="14"/>
      <c r="B181" s="20" t="s">
        <v>19</v>
      </c>
      <c r="C181" s="16"/>
      <c r="D181" s="16"/>
      <c r="E181" s="16"/>
      <c r="F181" s="16"/>
      <c r="G181" s="16"/>
    </row>
    <row r="182" spans="1:7" hidden="1" x14ac:dyDescent="0.25">
      <c r="A182" s="14"/>
      <c r="B182" s="20" t="s">
        <v>20</v>
      </c>
      <c r="C182" s="16"/>
      <c r="D182" s="16"/>
      <c r="E182" s="16"/>
      <c r="F182" s="16"/>
      <c r="G182" s="16"/>
    </row>
    <row r="183" spans="1:7" hidden="1" x14ac:dyDescent="0.25">
      <c r="A183" s="14"/>
      <c r="B183" s="20" t="s">
        <v>21</v>
      </c>
      <c r="C183" s="16"/>
      <c r="D183" s="16"/>
      <c r="E183" s="16"/>
      <c r="F183" s="16"/>
      <c r="G183" s="16"/>
    </row>
    <row r="184" spans="1:7" hidden="1" x14ac:dyDescent="0.25">
      <c r="A184" s="14"/>
      <c r="B184" s="20" t="s">
        <v>22</v>
      </c>
      <c r="C184" s="16"/>
      <c r="D184" s="16"/>
      <c r="E184" s="16"/>
      <c r="F184" s="16"/>
      <c r="G184" s="16"/>
    </row>
    <row r="185" spans="1:7" x14ac:dyDescent="0.25">
      <c r="A185" s="24"/>
      <c r="E185" s="25"/>
      <c r="F185" s="25"/>
      <c r="G185" s="25"/>
    </row>
    <row r="186" spans="1:7" x14ac:dyDescent="0.25">
      <c r="A186" s="24"/>
    </row>
    <row r="187" spans="1:7" x14ac:dyDescent="0.25">
      <c r="A187" s="26"/>
    </row>
    <row r="190" spans="1:7" x14ac:dyDescent="0.25">
      <c r="B190" s="27"/>
    </row>
  </sheetData>
  <mergeCells count="3">
    <mergeCell ref="F1:G1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view="pageBreakPreview" zoomScale="60" zoomScaleNormal="100" workbookViewId="0">
      <selection activeCell="I200" sqref="I200"/>
    </sheetView>
  </sheetViews>
  <sheetFormatPr defaultRowHeight="15.75" x14ac:dyDescent="0.25"/>
  <cols>
    <col min="1" max="1" width="10.7109375" style="1" customWidth="1"/>
    <col min="2" max="2" width="66.85546875" style="2" customWidth="1"/>
    <col min="3" max="3" width="12.28515625" style="102" customWidth="1"/>
    <col min="4" max="4" width="14.42578125" style="102" customWidth="1"/>
    <col min="5" max="5" width="18.85546875" style="102" customWidth="1"/>
    <col min="6" max="6" width="24.7109375" style="102" customWidth="1"/>
    <col min="7" max="7" width="18.140625" style="102" customWidth="1"/>
    <col min="8" max="16384" width="9.140625" style="2"/>
  </cols>
  <sheetData>
    <row r="1" spans="1:7" ht="60" customHeight="1" x14ac:dyDescent="0.3">
      <c r="F1" s="141" t="s">
        <v>286</v>
      </c>
      <c r="G1" s="141"/>
    </row>
    <row r="2" spans="1:7" ht="16.5" x14ac:dyDescent="0.3">
      <c r="F2" s="88"/>
      <c r="G2" s="88"/>
    </row>
    <row r="3" spans="1:7" ht="54" customHeight="1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customHeight="1" x14ac:dyDescent="0.25">
      <c r="A4" s="144" t="s">
        <v>317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15" customHeight="1" x14ac:dyDescent="0.25">
      <c r="A7" s="10">
        <v>1</v>
      </c>
      <c r="B7" s="11" t="s">
        <v>10</v>
      </c>
      <c r="C7" s="39"/>
      <c r="D7" s="39"/>
      <c r="E7" s="12"/>
      <c r="F7" s="13"/>
      <c r="G7" s="13"/>
    </row>
    <row r="8" spans="1:7" hidden="1" x14ac:dyDescent="0.25">
      <c r="A8" s="14" t="s">
        <v>11</v>
      </c>
      <c r="B8" s="15" t="s">
        <v>12</v>
      </c>
      <c r="C8" s="21"/>
      <c r="D8" s="21"/>
      <c r="E8" s="103"/>
      <c r="F8" s="21"/>
      <c r="G8" s="21"/>
    </row>
    <row r="9" spans="1:7" hidden="1" x14ac:dyDescent="0.25">
      <c r="A9" s="14" t="s">
        <v>13</v>
      </c>
      <c r="B9" s="18" t="s">
        <v>14</v>
      </c>
      <c r="C9" s="21"/>
      <c r="D9" s="21"/>
      <c r="E9" s="103"/>
      <c r="F9" s="21"/>
      <c r="G9" s="21"/>
    </row>
    <row r="10" spans="1:7" hidden="1" x14ac:dyDescent="0.25">
      <c r="A10" s="14" t="s">
        <v>15</v>
      </c>
      <c r="B10" s="19" t="s">
        <v>16</v>
      </c>
      <c r="C10" s="21"/>
      <c r="D10" s="21"/>
      <c r="E10" s="103"/>
      <c r="F10" s="21"/>
      <c r="G10" s="21"/>
    </row>
    <row r="11" spans="1:7" hidden="1" x14ac:dyDescent="0.25">
      <c r="A11" s="14"/>
      <c r="B11" s="20" t="s">
        <v>17</v>
      </c>
    </row>
    <row r="12" spans="1:7" hidden="1" x14ac:dyDescent="0.25">
      <c r="A12" s="14"/>
      <c r="B12" s="20" t="s">
        <v>18</v>
      </c>
      <c r="C12" s="21"/>
      <c r="D12" s="21"/>
      <c r="E12" s="103"/>
      <c r="F12" s="21"/>
      <c r="G12" s="21"/>
    </row>
    <row r="13" spans="1:7" hidden="1" x14ac:dyDescent="0.25">
      <c r="A13" s="14"/>
      <c r="B13" s="20" t="s">
        <v>19</v>
      </c>
      <c r="C13" s="21"/>
      <c r="D13" s="21"/>
      <c r="E13" s="103"/>
      <c r="F13" s="21"/>
      <c r="G13" s="21"/>
    </row>
    <row r="14" spans="1:7" hidden="1" x14ac:dyDescent="0.25">
      <c r="A14" s="14"/>
      <c r="B14" s="20" t="s">
        <v>20</v>
      </c>
      <c r="C14" s="21"/>
      <c r="D14" s="21"/>
      <c r="E14" s="103"/>
      <c r="F14" s="21"/>
      <c r="G14" s="21"/>
    </row>
    <row r="15" spans="1:7" hidden="1" x14ac:dyDescent="0.25">
      <c r="A15" s="14"/>
      <c r="B15" s="20" t="s">
        <v>21</v>
      </c>
      <c r="C15" s="21"/>
      <c r="D15" s="21"/>
      <c r="E15" s="103"/>
      <c r="F15" s="21"/>
      <c r="G15" s="21"/>
    </row>
    <row r="16" spans="1:7" hidden="1" x14ac:dyDescent="0.25">
      <c r="A16" s="14"/>
      <c r="B16" s="20" t="s">
        <v>22</v>
      </c>
      <c r="C16" s="21"/>
      <c r="D16" s="21"/>
      <c r="E16" s="103"/>
      <c r="F16" s="21"/>
      <c r="G16" s="21"/>
    </row>
    <row r="17" spans="1:7" hidden="1" x14ac:dyDescent="0.25">
      <c r="A17" s="14" t="s">
        <v>23</v>
      </c>
      <c r="B17" s="19" t="s">
        <v>24</v>
      </c>
      <c r="C17" s="21"/>
      <c r="D17" s="21"/>
      <c r="E17" s="103"/>
      <c r="F17" s="21"/>
      <c r="G17" s="21"/>
    </row>
    <row r="18" spans="1:7" hidden="1" x14ac:dyDescent="0.25">
      <c r="A18" s="14"/>
      <c r="B18" s="20" t="s">
        <v>17</v>
      </c>
      <c r="C18" s="21"/>
      <c r="D18" s="21"/>
      <c r="E18" s="103"/>
      <c r="F18" s="21"/>
      <c r="G18" s="21"/>
    </row>
    <row r="19" spans="1:7" hidden="1" x14ac:dyDescent="0.25">
      <c r="A19" s="14"/>
      <c r="B19" s="20" t="s">
        <v>18</v>
      </c>
      <c r="C19" s="21"/>
      <c r="D19" s="21"/>
      <c r="E19" s="103"/>
      <c r="F19" s="21"/>
      <c r="G19" s="21"/>
    </row>
    <row r="20" spans="1:7" hidden="1" x14ac:dyDescent="0.25">
      <c r="A20" s="14"/>
      <c r="B20" s="20" t="s">
        <v>19</v>
      </c>
      <c r="C20" s="21"/>
      <c r="D20" s="21"/>
      <c r="E20" s="103"/>
      <c r="F20" s="21"/>
      <c r="G20" s="21"/>
    </row>
    <row r="21" spans="1:7" hidden="1" x14ac:dyDescent="0.25">
      <c r="A21" s="14"/>
      <c r="B21" s="20" t="s">
        <v>20</v>
      </c>
      <c r="C21" s="21"/>
      <c r="D21" s="21"/>
      <c r="E21" s="103"/>
      <c r="F21" s="21"/>
      <c r="G21" s="21"/>
    </row>
    <row r="22" spans="1:7" hidden="1" x14ac:dyDescent="0.25">
      <c r="A22" s="14"/>
      <c r="B22" s="20" t="s">
        <v>21</v>
      </c>
      <c r="C22" s="21"/>
      <c r="D22" s="21"/>
      <c r="E22" s="103"/>
      <c r="F22" s="21"/>
      <c r="G22" s="21"/>
    </row>
    <row r="23" spans="1:7" hidden="1" x14ac:dyDescent="0.25">
      <c r="A23" s="14"/>
      <c r="B23" s="20" t="s">
        <v>22</v>
      </c>
      <c r="C23" s="21"/>
      <c r="D23" s="21"/>
      <c r="E23" s="103"/>
      <c r="F23" s="21"/>
      <c r="G23" s="21"/>
    </row>
    <row r="24" spans="1:7" hidden="1" x14ac:dyDescent="0.25">
      <c r="A24" s="14" t="s">
        <v>25</v>
      </c>
      <c r="B24" s="19" t="s">
        <v>26</v>
      </c>
      <c r="C24" s="21"/>
      <c r="D24" s="21"/>
      <c r="E24" s="103"/>
      <c r="F24" s="21"/>
      <c r="G24" s="21"/>
    </row>
    <row r="25" spans="1:7" hidden="1" x14ac:dyDescent="0.25">
      <c r="A25" s="14"/>
      <c r="B25" s="20" t="s">
        <v>17</v>
      </c>
      <c r="C25" s="21"/>
      <c r="D25" s="21"/>
      <c r="E25" s="103"/>
      <c r="F25" s="21"/>
      <c r="G25" s="21"/>
    </row>
    <row r="26" spans="1:7" hidden="1" x14ac:dyDescent="0.25">
      <c r="A26" s="14"/>
      <c r="B26" s="20" t="s">
        <v>18</v>
      </c>
      <c r="C26" s="21"/>
      <c r="D26" s="21"/>
      <c r="E26" s="103"/>
      <c r="F26" s="21"/>
      <c r="G26" s="21"/>
    </row>
    <row r="27" spans="1:7" hidden="1" x14ac:dyDescent="0.25">
      <c r="A27" s="14"/>
      <c r="B27" s="20" t="s">
        <v>19</v>
      </c>
      <c r="C27" s="21"/>
      <c r="D27" s="21"/>
      <c r="E27" s="103"/>
      <c r="F27" s="21"/>
      <c r="G27" s="21"/>
    </row>
    <row r="28" spans="1:7" hidden="1" x14ac:dyDescent="0.25">
      <c r="A28" s="14"/>
      <c r="B28" s="20" t="s">
        <v>20</v>
      </c>
      <c r="C28" s="21"/>
      <c r="D28" s="21"/>
      <c r="E28" s="103"/>
      <c r="F28" s="21"/>
      <c r="G28" s="21"/>
    </row>
    <row r="29" spans="1:7" hidden="1" x14ac:dyDescent="0.25">
      <c r="A29" s="14"/>
      <c r="B29" s="20" t="s">
        <v>21</v>
      </c>
      <c r="C29" s="21"/>
      <c r="D29" s="21"/>
      <c r="E29" s="103"/>
      <c r="F29" s="21"/>
      <c r="G29" s="21"/>
    </row>
    <row r="30" spans="1:7" hidden="1" x14ac:dyDescent="0.25">
      <c r="A30" s="14"/>
      <c r="B30" s="20" t="s">
        <v>22</v>
      </c>
      <c r="C30" s="21"/>
      <c r="D30" s="21"/>
      <c r="E30" s="103"/>
      <c r="F30" s="21"/>
      <c r="G30" s="21"/>
    </row>
    <row r="31" spans="1:7" hidden="1" x14ac:dyDescent="0.25">
      <c r="A31" s="14" t="s">
        <v>27</v>
      </c>
      <c r="B31" s="19" t="s">
        <v>28</v>
      </c>
      <c r="C31" s="21"/>
      <c r="D31" s="21"/>
      <c r="E31" s="103"/>
      <c r="F31" s="21"/>
      <c r="G31" s="21"/>
    </row>
    <row r="32" spans="1:7" hidden="1" x14ac:dyDescent="0.25">
      <c r="A32" s="14"/>
      <c r="B32" s="20" t="s">
        <v>17</v>
      </c>
      <c r="C32" s="21"/>
      <c r="D32" s="21"/>
      <c r="E32" s="21"/>
      <c r="F32" s="21"/>
      <c r="G32" s="21"/>
    </row>
    <row r="33" spans="1:7" hidden="1" x14ac:dyDescent="0.25">
      <c r="A33" s="14"/>
      <c r="B33" s="20" t="s">
        <v>18</v>
      </c>
      <c r="C33" s="21"/>
      <c r="D33" s="21"/>
      <c r="E33" s="21"/>
      <c r="F33" s="21"/>
      <c r="G33" s="21"/>
    </row>
    <row r="34" spans="1:7" hidden="1" x14ac:dyDescent="0.25">
      <c r="A34" s="14"/>
      <c r="B34" s="20" t="s">
        <v>19</v>
      </c>
      <c r="C34" s="21"/>
      <c r="D34" s="21"/>
      <c r="E34" s="103"/>
      <c r="F34" s="21"/>
      <c r="G34" s="21"/>
    </row>
    <row r="35" spans="1:7" hidden="1" x14ac:dyDescent="0.25">
      <c r="A35" s="14"/>
      <c r="B35" s="20" t="s">
        <v>20</v>
      </c>
      <c r="C35" s="21"/>
      <c r="D35" s="21"/>
      <c r="E35" s="103"/>
      <c r="F35" s="21"/>
      <c r="G35" s="21"/>
    </row>
    <row r="36" spans="1:7" hidden="1" x14ac:dyDescent="0.25">
      <c r="A36" s="14"/>
      <c r="B36" s="20" t="s">
        <v>21</v>
      </c>
      <c r="C36" s="21"/>
      <c r="D36" s="21"/>
      <c r="E36" s="103"/>
      <c r="F36" s="21"/>
      <c r="G36" s="21"/>
    </row>
    <row r="37" spans="1:7" hidden="1" x14ac:dyDescent="0.25">
      <c r="A37" s="14"/>
      <c r="B37" s="20" t="s">
        <v>22</v>
      </c>
      <c r="C37" s="21"/>
      <c r="D37" s="21"/>
      <c r="E37" s="103"/>
      <c r="F37" s="21"/>
      <c r="G37" s="21"/>
    </row>
    <row r="38" spans="1:7" hidden="1" x14ac:dyDescent="0.25">
      <c r="A38" s="14" t="s">
        <v>29</v>
      </c>
      <c r="B38" s="18" t="s">
        <v>30</v>
      </c>
      <c r="C38" s="21"/>
      <c r="D38" s="21"/>
      <c r="E38" s="103"/>
      <c r="F38" s="21"/>
      <c r="G38" s="21"/>
    </row>
    <row r="39" spans="1:7" hidden="1" x14ac:dyDescent="0.25">
      <c r="A39" s="14" t="s">
        <v>31</v>
      </c>
      <c r="B39" s="19" t="s">
        <v>16</v>
      </c>
      <c r="C39" s="21"/>
      <c r="D39" s="21"/>
      <c r="E39" s="103"/>
      <c r="F39" s="21"/>
      <c r="G39" s="21"/>
    </row>
    <row r="40" spans="1:7" hidden="1" x14ac:dyDescent="0.25">
      <c r="A40" s="14"/>
      <c r="B40" s="20" t="s">
        <v>17</v>
      </c>
      <c r="C40" s="21"/>
      <c r="D40" s="21"/>
      <c r="E40" s="103"/>
      <c r="F40" s="21"/>
      <c r="G40" s="21"/>
    </row>
    <row r="41" spans="1:7" hidden="1" x14ac:dyDescent="0.25">
      <c r="A41" s="14"/>
      <c r="B41" s="20" t="s">
        <v>18</v>
      </c>
      <c r="C41" s="21"/>
      <c r="D41" s="21"/>
      <c r="E41" s="103"/>
      <c r="F41" s="21"/>
      <c r="G41" s="21"/>
    </row>
    <row r="42" spans="1:7" hidden="1" x14ac:dyDescent="0.25">
      <c r="A42" s="14"/>
      <c r="B42" s="20" t="s">
        <v>19</v>
      </c>
      <c r="C42" s="21"/>
      <c r="D42" s="21"/>
      <c r="E42" s="103"/>
      <c r="F42" s="21"/>
      <c r="G42" s="21"/>
    </row>
    <row r="43" spans="1:7" hidden="1" x14ac:dyDescent="0.25">
      <c r="A43" s="14"/>
      <c r="B43" s="20" t="s">
        <v>20</v>
      </c>
      <c r="C43" s="21"/>
      <c r="D43" s="21"/>
      <c r="E43" s="103"/>
      <c r="F43" s="21"/>
      <c r="G43" s="21"/>
    </row>
    <row r="44" spans="1:7" hidden="1" x14ac:dyDescent="0.25">
      <c r="A44" s="14"/>
      <c r="B44" s="20" t="s">
        <v>21</v>
      </c>
      <c r="C44" s="21"/>
      <c r="D44" s="21"/>
      <c r="E44" s="103"/>
      <c r="F44" s="21"/>
      <c r="G44" s="21"/>
    </row>
    <row r="45" spans="1:7" hidden="1" x14ac:dyDescent="0.25">
      <c r="A45" s="14"/>
      <c r="B45" s="20" t="s">
        <v>22</v>
      </c>
      <c r="C45" s="21"/>
      <c r="D45" s="21"/>
      <c r="E45" s="103"/>
      <c r="F45" s="21"/>
      <c r="G45" s="21"/>
    </row>
    <row r="46" spans="1:7" hidden="1" x14ac:dyDescent="0.25">
      <c r="A46" s="14" t="s">
        <v>32</v>
      </c>
      <c r="B46" s="19" t="s">
        <v>24</v>
      </c>
      <c r="C46" s="21"/>
      <c r="D46" s="21"/>
      <c r="E46" s="103"/>
      <c r="F46" s="21"/>
      <c r="G46" s="21"/>
    </row>
    <row r="47" spans="1:7" hidden="1" x14ac:dyDescent="0.25">
      <c r="A47" s="14"/>
      <c r="B47" s="20" t="s">
        <v>17</v>
      </c>
      <c r="C47" s="21"/>
      <c r="D47" s="21"/>
      <c r="E47" s="103"/>
      <c r="F47" s="21"/>
      <c r="G47" s="21"/>
    </row>
    <row r="48" spans="1:7" hidden="1" x14ac:dyDescent="0.25">
      <c r="A48" s="14"/>
      <c r="B48" s="20" t="s">
        <v>18</v>
      </c>
      <c r="C48" s="21"/>
      <c r="D48" s="21"/>
      <c r="E48" s="103"/>
      <c r="F48" s="21"/>
      <c r="G48" s="21"/>
    </row>
    <row r="49" spans="1:7" hidden="1" x14ac:dyDescent="0.25">
      <c r="A49" s="14"/>
      <c r="B49" s="20" t="s">
        <v>19</v>
      </c>
      <c r="C49" s="21"/>
      <c r="D49" s="21"/>
      <c r="E49" s="103"/>
      <c r="F49" s="21"/>
      <c r="G49" s="21"/>
    </row>
    <row r="50" spans="1:7" hidden="1" x14ac:dyDescent="0.25">
      <c r="A50" s="14"/>
      <c r="B50" s="20" t="s">
        <v>20</v>
      </c>
      <c r="C50" s="21"/>
      <c r="D50" s="21"/>
      <c r="E50" s="103"/>
      <c r="F50" s="21"/>
      <c r="G50" s="21"/>
    </row>
    <row r="51" spans="1:7" hidden="1" x14ac:dyDescent="0.25">
      <c r="A51" s="14"/>
      <c r="B51" s="20" t="s">
        <v>21</v>
      </c>
      <c r="C51" s="21"/>
      <c r="D51" s="21"/>
      <c r="E51" s="103"/>
      <c r="F51" s="21"/>
      <c r="G51" s="21"/>
    </row>
    <row r="52" spans="1:7" hidden="1" x14ac:dyDescent="0.25">
      <c r="A52" s="14"/>
      <c r="B52" s="20" t="s">
        <v>22</v>
      </c>
      <c r="C52" s="21"/>
      <c r="D52" s="21"/>
      <c r="E52" s="103"/>
      <c r="F52" s="21"/>
      <c r="G52" s="21"/>
    </row>
    <row r="53" spans="1:7" hidden="1" x14ac:dyDescent="0.25">
      <c r="A53" s="14" t="s">
        <v>33</v>
      </c>
      <c r="B53" s="19" t="s">
        <v>26</v>
      </c>
      <c r="C53" s="21"/>
      <c r="D53" s="21"/>
      <c r="E53" s="103"/>
      <c r="F53" s="21"/>
      <c r="G53" s="21"/>
    </row>
    <row r="54" spans="1:7" hidden="1" x14ac:dyDescent="0.25">
      <c r="A54" s="14"/>
      <c r="B54" s="20" t="s">
        <v>17</v>
      </c>
      <c r="C54" s="21"/>
      <c r="D54" s="21"/>
      <c r="E54" s="103"/>
      <c r="F54" s="21"/>
      <c r="G54" s="21"/>
    </row>
    <row r="55" spans="1:7" hidden="1" x14ac:dyDescent="0.25">
      <c r="A55" s="14"/>
      <c r="B55" s="20" t="s">
        <v>18</v>
      </c>
      <c r="C55" s="21"/>
      <c r="D55" s="21"/>
      <c r="E55" s="103"/>
      <c r="F55" s="21"/>
      <c r="G55" s="21"/>
    </row>
    <row r="56" spans="1:7" hidden="1" x14ac:dyDescent="0.25">
      <c r="A56" s="14"/>
      <c r="B56" s="20" t="s">
        <v>19</v>
      </c>
      <c r="C56" s="21"/>
      <c r="D56" s="21"/>
      <c r="E56" s="103"/>
      <c r="F56" s="21"/>
      <c r="G56" s="21"/>
    </row>
    <row r="57" spans="1:7" hidden="1" x14ac:dyDescent="0.25">
      <c r="A57" s="14"/>
      <c r="B57" s="20" t="s">
        <v>20</v>
      </c>
      <c r="C57" s="21"/>
      <c r="D57" s="21"/>
      <c r="E57" s="103"/>
      <c r="F57" s="21"/>
      <c r="G57" s="21"/>
    </row>
    <row r="58" spans="1:7" hidden="1" x14ac:dyDescent="0.25">
      <c r="A58" s="14"/>
      <c r="B58" s="20" t="s">
        <v>21</v>
      </c>
      <c r="C58" s="21"/>
      <c r="D58" s="21"/>
      <c r="E58" s="103"/>
      <c r="F58" s="21"/>
      <c r="G58" s="21"/>
    </row>
    <row r="59" spans="1:7" hidden="1" x14ac:dyDescent="0.25">
      <c r="A59" s="14"/>
      <c r="B59" s="20" t="s">
        <v>22</v>
      </c>
      <c r="C59" s="21"/>
      <c r="D59" s="21"/>
      <c r="E59" s="103"/>
      <c r="F59" s="21"/>
      <c r="G59" s="21"/>
    </row>
    <row r="60" spans="1:7" hidden="1" x14ac:dyDescent="0.25">
      <c r="A60" s="14" t="s">
        <v>34</v>
      </c>
      <c r="B60" s="19" t="s">
        <v>28</v>
      </c>
      <c r="C60" s="21"/>
      <c r="D60" s="21"/>
      <c r="E60" s="103"/>
      <c r="F60" s="21"/>
      <c r="G60" s="21"/>
    </row>
    <row r="61" spans="1:7" hidden="1" x14ac:dyDescent="0.25">
      <c r="A61" s="14"/>
      <c r="B61" s="20" t="s">
        <v>17</v>
      </c>
      <c r="C61" s="21"/>
      <c r="D61" s="21"/>
      <c r="E61" s="103"/>
      <c r="F61" s="21"/>
      <c r="G61" s="21"/>
    </row>
    <row r="62" spans="1:7" hidden="1" x14ac:dyDescent="0.25">
      <c r="A62" s="14"/>
      <c r="B62" s="20" t="s">
        <v>18</v>
      </c>
      <c r="C62" s="21"/>
      <c r="D62" s="21"/>
      <c r="E62" s="103"/>
      <c r="F62" s="21"/>
      <c r="G62" s="21"/>
    </row>
    <row r="63" spans="1:7" hidden="1" x14ac:dyDescent="0.25">
      <c r="A63" s="14"/>
      <c r="B63" s="20" t="s">
        <v>19</v>
      </c>
      <c r="C63" s="21"/>
      <c r="D63" s="21"/>
      <c r="E63" s="103"/>
      <c r="F63" s="21"/>
      <c r="G63" s="21"/>
    </row>
    <row r="64" spans="1:7" hidden="1" x14ac:dyDescent="0.25">
      <c r="A64" s="14"/>
      <c r="B64" s="20" t="s">
        <v>20</v>
      </c>
      <c r="C64" s="21"/>
      <c r="D64" s="21"/>
      <c r="E64" s="103"/>
      <c r="F64" s="21"/>
      <c r="G64" s="21"/>
    </row>
    <row r="65" spans="1:7" hidden="1" x14ac:dyDescent="0.25">
      <c r="A65" s="14"/>
      <c r="B65" s="20" t="s">
        <v>21</v>
      </c>
      <c r="C65" s="21"/>
      <c r="D65" s="21"/>
      <c r="E65" s="103"/>
      <c r="F65" s="21"/>
      <c r="G65" s="21"/>
    </row>
    <row r="66" spans="1:7" hidden="1" x14ac:dyDescent="0.25">
      <c r="A66" s="14"/>
      <c r="B66" s="20" t="s">
        <v>22</v>
      </c>
      <c r="C66" s="21"/>
      <c r="D66" s="21"/>
      <c r="E66" s="103"/>
      <c r="F66" s="21"/>
      <c r="G66" s="21"/>
    </row>
    <row r="67" spans="1:7" hidden="1" x14ac:dyDescent="0.25">
      <c r="A67" s="14" t="s">
        <v>35</v>
      </c>
      <c r="B67" s="15" t="s">
        <v>36</v>
      </c>
      <c r="C67" s="21"/>
      <c r="D67" s="21"/>
      <c r="E67" s="103"/>
      <c r="F67" s="21"/>
      <c r="G67" s="21"/>
    </row>
    <row r="68" spans="1:7" hidden="1" x14ac:dyDescent="0.25">
      <c r="A68" s="14" t="s">
        <v>37</v>
      </c>
      <c r="B68" s="18" t="s">
        <v>14</v>
      </c>
      <c r="C68" s="21"/>
      <c r="D68" s="21"/>
      <c r="E68" s="103"/>
      <c r="F68" s="21"/>
      <c r="G68" s="21"/>
    </row>
    <row r="69" spans="1:7" hidden="1" x14ac:dyDescent="0.25">
      <c r="A69" s="14" t="s">
        <v>38</v>
      </c>
      <c r="B69" s="19" t="s">
        <v>16</v>
      </c>
      <c r="C69" s="21"/>
      <c r="D69" s="21"/>
      <c r="E69" s="103"/>
      <c r="F69" s="21"/>
      <c r="G69" s="21"/>
    </row>
    <row r="70" spans="1:7" hidden="1" x14ac:dyDescent="0.25">
      <c r="A70" s="14"/>
      <c r="B70" s="20" t="s">
        <v>17</v>
      </c>
      <c r="C70" s="21"/>
      <c r="D70" s="21"/>
      <c r="E70" s="103"/>
      <c r="F70" s="21"/>
      <c r="G70" s="21"/>
    </row>
    <row r="71" spans="1:7" hidden="1" x14ac:dyDescent="0.25">
      <c r="A71" s="14"/>
      <c r="B71" s="20" t="s">
        <v>18</v>
      </c>
      <c r="C71" s="21"/>
      <c r="D71" s="21"/>
      <c r="E71" s="103"/>
      <c r="F71" s="21"/>
      <c r="G71" s="21"/>
    </row>
    <row r="72" spans="1:7" hidden="1" x14ac:dyDescent="0.25">
      <c r="A72" s="14"/>
      <c r="B72" s="20" t="s">
        <v>19</v>
      </c>
      <c r="C72" s="21"/>
      <c r="D72" s="21"/>
      <c r="E72" s="103"/>
      <c r="F72" s="21"/>
      <c r="G72" s="21"/>
    </row>
    <row r="73" spans="1:7" hidden="1" x14ac:dyDescent="0.25">
      <c r="A73" s="14"/>
      <c r="B73" s="20" t="s">
        <v>20</v>
      </c>
      <c r="C73" s="21"/>
      <c r="D73" s="21"/>
      <c r="E73" s="103"/>
      <c r="F73" s="21"/>
      <c r="G73" s="21"/>
    </row>
    <row r="74" spans="1:7" hidden="1" x14ac:dyDescent="0.25">
      <c r="A74" s="14"/>
      <c r="B74" s="20" t="s">
        <v>21</v>
      </c>
      <c r="C74" s="21"/>
      <c r="D74" s="21"/>
      <c r="E74" s="103"/>
      <c r="F74" s="21"/>
      <c r="G74" s="21"/>
    </row>
    <row r="75" spans="1:7" hidden="1" x14ac:dyDescent="0.25">
      <c r="A75" s="14"/>
      <c r="B75" s="20" t="s">
        <v>22</v>
      </c>
      <c r="C75" s="21"/>
      <c r="D75" s="21"/>
      <c r="E75" s="103"/>
      <c r="F75" s="21"/>
      <c r="G75" s="21"/>
    </row>
    <row r="76" spans="1:7" hidden="1" x14ac:dyDescent="0.25">
      <c r="A76" s="14" t="s">
        <v>39</v>
      </c>
      <c r="B76" s="19" t="s">
        <v>24</v>
      </c>
      <c r="C76" s="21"/>
      <c r="D76" s="21"/>
      <c r="E76" s="103"/>
      <c r="F76" s="21"/>
      <c r="G76" s="21"/>
    </row>
    <row r="77" spans="1:7" hidden="1" x14ac:dyDescent="0.25">
      <c r="A77" s="14"/>
      <c r="B77" s="20" t="s">
        <v>17</v>
      </c>
      <c r="C77" s="21"/>
      <c r="D77" s="21"/>
      <c r="E77" s="103"/>
      <c r="F77" s="21"/>
      <c r="G77" s="21"/>
    </row>
    <row r="78" spans="1:7" hidden="1" x14ac:dyDescent="0.25">
      <c r="A78" s="14"/>
      <c r="B78" s="20" t="s">
        <v>18</v>
      </c>
      <c r="C78" s="21"/>
      <c r="D78" s="21"/>
      <c r="E78" s="103"/>
      <c r="F78" s="21"/>
      <c r="G78" s="21"/>
    </row>
    <row r="79" spans="1:7" hidden="1" x14ac:dyDescent="0.25">
      <c r="A79" s="14"/>
      <c r="B79" s="20" t="s">
        <v>19</v>
      </c>
      <c r="C79" s="21"/>
      <c r="D79" s="21"/>
      <c r="E79" s="103"/>
      <c r="F79" s="21"/>
      <c r="G79" s="21"/>
    </row>
    <row r="80" spans="1:7" hidden="1" x14ac:dyDescent="0.25">
      <c r="A80" s="14"/>
      <c r="B80" s="20" t="s">
        <v>20</v>
      </c>
      <c r="C80" s="21"/>
      <c r="D80" s="21"/>
      <c r="E80" s="103"/>
      <c r="F80" s="21"/>
      <c r="G80" s="21"/>
    </row>
    <row r="81" spans="1:7" hidden="1" x14ac:dyDescent="0.25">
      <c r="A81" s="14"/>
      <c r="B81" s="20" t="s">
        <v>21</v>
      </c>
      <c r="C81" s="21"/>
      <c r="D81" s="21"/>
      <c r="E81" s="103"/>
      <c r="F81" s="21"/>
      <c r="G81" s="21"/>
    </row>
    <row r="82" spans="1:7" hidden="1" x14ac:dyDescent="0.25">
      <c r="A82" s="14"/>
      <c r="B82" s="20" t="s">
        <v>22</v>
      </c>
      <c r="C82" s="21"/>
      <c r="D82" s="21"/>
      <c r="E82" s="103"/>
      <c r="F82" s="21"/>
      <c r="G82" s="21"/>
    </row>
    <row r="83" spans="1:7" hidden="1" x14ac:dyDescent="0.25">
      <c r="A83" s="14" t="s">
        <v>40</v>
      </c>
      <c r="B83" s="19" t="s">
        <v>26</v>
      </c>
      <c r="C83" s="21"/>
      <c r="D83" s="21"/>
      <c r="E83" s="103"/>
      <c r="F83" s="21"/>
      <c r="G83" s="21"/>
    </row>
    <row r="84" spans="1:7" hidden="1" x14ac:dyDescent="0.25">
      <c r="A84" s="14"/>
      <c r="B84" s="20" t="s">
        <v>17</v>
      </c>
      <c r="C84" s="21"/>
      <c r="D84" s="21"/>
      <c r="E84" s="103"/>
      <c r="F84" s="21"/>
      <c r="G84" s="21"/>
    </row>
    <row r="85" spans="1:7" hidden="1" x14ac:dyDescent="0.25">
      <c r="A85" s="14"/>
      <c r="B85" s="20" t="s">
        <v>18</v>
      </c>
      <c r="C85" s="21"/>
      <c r="D85" s="21"/>
      <c r="E85" s="103"/>
      <c r="F85" s="21"/>
      <c r="G85" s="21"/>
    </row>
    <row r="86" spans="1:7" hidden="1" x14ac:dyDescent="0.25">
      <c r="A86" s="14"/>
      <c r="B86" s="20" t="s">
        <v>19</v>
      </c>
      <c r="C86" s="21"/>
      <c r="D86" s="21"/>
      <c r="E86" s="103"/>
      <c r="F86" s="21"/>
      <c r="G86" s="21"/>
    </row>
    <row r="87" spans="1:7" hidden="1" x14ac:dyDescent="0.25">
      <c r="A87" s="14"/>
      <c r="B87" s="20" t="s">
        <v>20</v>
      </c>
      <c r="C87" s="21"/>
      <c r="D87" s="21"/>
      <c r="E87" s="103"/>
      <c r="F87" s="21"/>
      <c r="G87" s="21"/>
    </row>
    <row r="88" spans="1:7" hidden="1" x14ac:dyDescent="0.25">
      <c r="A88" s="14"/>
      <c r="B88" s="20" t="s">
        <v>21</v>
      </c>
      <c r="C88" s="21"/>
      <c r="D88" s="21"/>
      <c r="E88" s="103"/>
      <c r="F88" s="21"/>
      <c r="G88" s="21"/>
    </row>
    <row r="89" spans="1:7" hidden="1" x14ac:dyDescent="0.25">
      <c r="A89" s="14"/>
      <c r="B89" s="20" t="s">
        <v>22</v>
      </c>
      <c r="C89" s="21"/>
      <c r="D89" s="21"/>
      <c r="E89" s="103"/>
      <c r="F89" s="21"/>
      <c r="G89" s="21"/>
    </row>
    <row r="90" spans="1:7" hidden="1" x14ac:dyDescent="0.25">
      <c r="A90" s="14" t="s">
        <v>41</v>
      </c>
      <c r="B90" s="19" t="s">
        <v>28</v>
      </c>
      <c r="C90" s="21"/>
      <c r="D90" s="21"/>
      <c r="E90" s="103"/>
      <c r="F90" s="21"/>
      <c r="G90" s="21"/>
    </row>
    <row r="91" spans="1:7" hidden="1" x14ac:dyDescent="0.25">
      <c r="A91" s="14"/>
      <c r="B91" s="20" t="s">
        <v>17</v>
      </c>
      <c r="C91" s="21"/>
      <c r="D91" s="21"/>
      <c r="E91" s="103"/>
      <c r="F91" s="21"/>
      <c r="G91" s="21"/>
    </row>
    <row r="92" spans="1:7" hidden="1" x14ac:dyDescent="0.25">
      <c r="A92" s="14"/>
      <c r="B92" s="20" t="s">
        <v>18</v>
      </c>
      <c r="C92" s="21"/>
      <c r="D92" s="21"/>
      <c r="E92" s="103"/>
      <c r="F92" s="21"/>
      <c r="G92" s="21"/>
    </row>
    <row r="93" spans="1:7" hidden="1" x14ac:dyDescent="0.25">
      <c r="A93" s="14"/>
      <c r="B93" s="20" t="s">
        <v>19</v>
      </c>
      <c r="C93" s="21"/>
      <c r="D93" s="21"/>
      <c r="E93" s="103"/>
      <c r="F93" s="21"/>
      <c r="G93" s="21"/>
    </row>
    <row r="94" spans="1:7" hidden="1" x14ac:dyDescent="0.25">
      <c r="A94" s="14"/>
      <c r="B94" s="20" t="s">
        <v>20</v>
      </c>
      <c r="C94" s="21"/>
      <c r="D94" s="21"/>
      <c r="E94" s="103"/>
      <c r="F94" s="21"/>
      <c r="G94" s="21"/>
    </row>
    <row r="95" spans="1:7" hidden="1" x14ac:dyDescent="0.25">
      <c r="A95" s="14"/>
      <c r="B95" s="20" t="s">
        <v>21</v>
      </c>
      <c r="C95" s="21"/>
      <c r="D95" s="21"/>
      <c r="E95" s="103"/>
      <c r="F95" s="21"/>
      <c r="G95" s="21"/>
    </row>
    <row r="96" spans="1:7" hidden="1" x14ac:dyDescent="0.25">
      <c r="A96" s="14"/>
      <c r="B96" s="20" t="s">
        <v>22</v>
      </c>
      <c r="C96" s="21"/>
      <c r="D96" s="21"/>
      <c r="E96" s="103"/>
      <c r="F96" s="21"/>
      <c r="G96" s="21"/>
    </row>
    <row r="97" spans="1:7" hidden="1" x14ac:dyDescent="0.25">
      <c r="A97" s="14" t="s">
        <v>42</v>
      </c>
      <c r="B97" s="18" t="s">
        <v>30</v>
      </c>
      <c r="C97" s="21"/>
      <c r="D97" s="21"/>
      <c r="E97" s="103"/>
      <c r="F97" s="21"/>
      <c r="G97" s="21"/>
    </row>
    <row r="98" spans="1:7" hidden="1" x14ac:dyDescent="0.25">
      <c r="A98" s="14" t="s">
        <v>43</v>
      </c>
      <c r="B98" s="19" t="s">
        <v>16</v>
      </c>
      <c r="C98" s="21"/>
      <c r="D98" s="21"/>
      <c r="E98" s="103"/>
      <c r="F98" s="21"/>
      <c r="G98" s="21"/>
    </row>
    <row r="99" spans="1:7" hidden="1" x14ac:dyDescent="0.25">
      <c r="A99" s="14"/>
      <c r="B99" s="20" t="s">
        <v>17</v>
      </c>
      <c r="C99" s="21"/>
      <c r="D99" s="21"/>
      <c r="E99" s="103"/>
      <c r="F99" s="21"/>
      <c r="G99" s="21"/>
    </row>
    <row r="100" spans="1:7" hidden="1" x14ac:dyDescent="0.25">
      <c r="A100" s="14"/>
      <c r="B100" s="20" t="s">
        <v>18</v>
      </c>
      <c r="C100" s="21"/>
      <c r="D100" s="21"/>
      <c r="E100" s="103"/>
      <c r="F100" s="21"/>
      <c r="G100" s="21"/>
    </row>
    <row r="101" spans="1:7" hidden="1" x14ac:dyDescent="0.25">
      <c r="A101" s="14"/>
      <c r="B101" s="20" t="s">
        <v>19</v>
      </c>
      <c r="C101" s="21"/>
      <c r="D101" s="21"/>
      <c r="E101" s="103"/>
      <c r="F101" s="21"/>
      <c r="G101" s="21"/>
    </row>
    <row r="102" spans="1:7" hidden="1" x14ac:dyDescent="0.25">
      <c r="A102" s="14"/>
      <c r="B102" s="20" t="s">
        <v>20</v>
      </c>
      <c r="C102" s="21"/>
      <c r="D102" s="21"/>
      <c r="E102" s="103"/>
      <c r="F102" s="21"/>
      <c r="G102" s="21"/>
    </row>
    <row r="103" spans="1:7" hidden="1" x14ac:dyDescent="0.25">
      <c r="A103" s="14"/>
      <c r="B103" s="20" t="s">
        <v>21</v>
      </c>
      <c r="C103" s="21"/>
      <c r="D103" s="21"/>
      <c r="E103" s="103"/>
      <c r="F103" s="21"/>
      <c r="G103" s="21"/>
    </row>
    <row r="104" spans="1:7" hidden="1" x14ac:dyDescent="0.25">
      <c r="A104" s="14"/>
      <c r="B104" s="20" t="s">
        <v>22</v>
      </c>
      <c r="C104" s="21"/>
      <c r="D104" s="21"/>
      <c r="E104" s="103"/>
      <c r="F104" s="21"/>
      <c r="G104" s="21"/>
    </row>
    <row r="105" spans="1:7" hidden="1" x14ac:dyDescent="0.25">
      <c r="A105" s="14" t="s">
        <v>44</v>
      </c>
      <c r="B105" s="19" t="s">
        <v>24</v>
      </c>
      <c r="C105" s="21"/>
      <c r="D105" s="21"/>
      <c r="E105" s="103"/>
      <c r="F105" s="21"/>
      <c r="G105" s="21"/>
    </row>
    <row r="106" spans="1:7" hidden="1" x14ac:dyDescent="0.25">
      <c r="A106" s="14"/>
      <c r="B106" s="20" t="s">
        <v>17</v>
      </c>
      <c r="C106" s="21"/>
      <c r="D106" s="21"/>
      <c r="E106" s="103"/>
      <c r="F106" s="21"/>
      <c r="G106" s="21"/>
    </row>
    <row r="107" spans="1:7" hidden="1" x14ac:dyDescent="0.25">
      <c r="A107" s="14"/>
      <c r="B107" s="20" t="s">
        <v>18</v>
      </c>
      <c r="C107" s="21"/>
      <c r="D107" s="21"/>
      <c r="E107" s="103"/>
      <c r="F107" s="21"/>
      <c r="G107" s="21"/>
    </row>
    <row r="108" spans="1:7" hidden="1" x14ac:dyDescent="0.25">
      <c r="A108" s="14"/>
      <c r="B108" s="20" t="s">
        <v>19</v>
      </c>
      <c r="C108" s="21"/>
      <c r="D108" s="21"/>
      <c r="E108" s="103"/>
      <c r="F108" s="21"/>
      <c r="G108" s="21"/>
    </row>
    <row r="109" spans="1:7" hidden="1" x14ac:dyDescent="0.25">
      <c r="A109" s="14"/>
      <c r="B109" s="20" t="s">
        <v>20</v>
      </c>
      <c r="C109" s="21"/>
      <c r="D109" s="21"/>
      <c r="E109" s="103"/>
      <c r="F109" s="21"/>
      <c r="G109" s="21"/>
    </row>
    <row r="110" spans="1:7" hidden="1" x14ac:dyDescent="0.25">
      <c r="A110" s="14"/>
      <c r="B110" s="20" t="s">
        <v>21</v>
      </c>
      <c r="C110" s="21"/>
      <c r="D110" s="21"/>
      <c r="E110" s="103"/>
      <c r="F110" s="21"/>
      <c r="G110" s="21"/>
    </row>
    <row r="111" spans="1:7" hidden="1" x14ac:dyDescent="0.25">
      <c r="A111" s="14"/>
      <c r="B111" s="20" t="s">
        <v>22</v>
      </c>
      <c r="C111" s="21"/>
      <c r="D111" s="21"/>
      <c r="E111" s="103"/>
      <c r="F111" s="21"/>
      <c r="G111" s="21"/>
    </row>
    <row r="112" spans="1:7" hidden="1" x14ac:dyDescent="0.25">
      <c r="A112" s="14" t="s">
        <v>45</v>
      </c>
      <c r="B112" s="19" t="s">
        <v>26</v>
      </c>
      <c r="C112" s="21"/>
      <c r="D112" s="21"/>
      <c r="E112" s="103"/>
      <c r="F112" s="21"/>
      <c r="G112" s="21"/>
    </row>
    <row r="113" spans="1:7" hidden="1" x14ac:dyDescent="0.25">
      <c r="A113" s="14"/>
      <c r="B113" s="20" t="s">
        <v>17</v>
      </c>
      <c r="C113" s="21"/>
      <c r="D113" s="21"/>
      <c r="E113" s="103"/>
      <c r="F113" s="21"/>
      <c r="G113" s="21"/>
    </row>
    <row r="114" spans="1:7" hidden="1" x14ac:dyDescent="0.25">
      <c r="A114" s="14"/>
      <c r="B114" s="20" t="s">
        <v>18</v>
      </c>
      <c r="C114" s="21"/>
      <c r="D114" s="21"/>
      <c r="E114" s="103"/>
      <c r="F114" s="21"/>
      <c r="G114" s="21"/>
    </row>
    <row r="115" spans="1:7" hidden="1" x14ac:dyDescent="0.25">
      <c r="A115" s="14"/>
      <c r="B115" s="20" t="s">
        <v>19</v>
      </c>
      <c r="C115" s="21"/>
      <c r="D115" s="21"/>
      <c r="E115" s="103"/>
      <c r="F115" s="21"/>
      <c r="G115" s="21"/>
    </row>
    <row r="116" spans="1:7" hidden="1" x14ac:dyDescent="0.25">
      <c r="A116" s="14"/>
      <c r="B116" s="20" t="s">
        <v>20</v>
      </c>
      <c r="C116" s="21"/>
      <c r="D116" s="21"/>
      <c r="E116" s="103"/>
      <c r="F116" s="21"/>
      <c r="G116" s="21"/>
    </row>
    <row r="117" spans="1:7" hidden="1" x14ac:dyDescent="0.25">
      <c r="A117" s="14"/>
      <c r="B117" s="20" t="s">
        <v>21</v>
      </c>
      <c r="C117" s="21"/>
      <c r="D117" s="21"/>
      <c r="E117" s="103"/>
      <c r="F117" s="21"/>
      <c r="G117" s="21"/>
    </row>
    <row r="118" spans="1:7" hidden="1" x14ac:dyDescent="0.25">
      <c r="A118" s="14"/>
      <c r="B118" s="20" t="s">
        <v>22</v>
      </c>
      <c r="C118" s="21"/>
      <c r="D118" s="21"/>
      <c r="E118" s="103"/>
      <c r="F118" s="21"/>
      <c r="G118" s="21"/>
    </row>
    <row r="119" spans="1:7" hidden="1" x14ac:dyDescent="0.25">
      <c r="A119" s="14" t="s">
        <v>46</v>
      </c>
      <c r="B119" s="19" t="s">
        <v>28</v>
      </c>
      <c r="C119" s="21"/>
      <c r="D119" s="21"/>
      <c r="E119" s="103"/>
      <c r="F119" s="21"/>
      <c r="G119" s="21"/>
    </row>
    <row r="120" spans="1:7" hidden="1" x14ac:dyDescent="0.25">
      <c r="A120" s="14"/>
      <c r="B120" s="20" t="s">
        <v>17</v>
      </c>
      <c r="C120" s="21"/>
      <c r="D120" s="21"/>
      <c r="E120" s="103"/>
      <c r="F120" s="21"/>
      <c r="G120" s="21"/>
    </row>
    <row r="121" spans="1:7" hidden="1" x14ac:dyDescent="0.25">
      <c r="A121" s="14"/>
      <c r="B121" s="20" t="s">
        <v>18</v>
      </c>
      <c r="C121" s="21"/>
      <c r="D121" s="21"/>
      <c r="E121" s="103"/>
      <c r="F121" s="21"/>
      <c r="G121" s="21"/>
    </row>
    <row r="122" spans="1:7" hidden="1" x14ac:dyDescent="0.25">
      <c r="A122" s="14"/>
      <c r="B122" s="20" t="s">
        <v>19</v>
      </c>
      <c r="C122" s="21"/>
      <c r="D122" s="21"/>
      <c r="E122" s="103"/>
      <c r="F122" s="21"/>
      <c r="G122" s="21"/>
    </row>
    <row r="123" spans="1:7" hidden="1" x14ac:dyDescent="0.25">
      <c r="A123" s="14"/>
      <c r="B123" s="20" t="s">
        <v>20</v>
      </c>
      <c r="C123" s="21"/>
      <c r="D123" s="21"/>
      <c r="E123" s="103"/>
      <c r="F123" s="21"/>
      <c r="G123" s="21"/>
    </row>
    <row r="124" spans="1:7" hidden="1" x14ac:dyDescent="0.25">
      <c r="A124" s="14"/>
      <c r="B124" s="20" t="s">
        <v>21</v>
      </c>
      <c r="C124" s="21"/>
      <c r="D124" s="21"/>
      <c r="E124" s="103"/>
      <c r="F124" s="21"/>
      <c r="G124" s="21"/>
    </row>
    <row r="125" spans="1:7" hidden="1" x14ac:dyDescent="0.25">
      <c r="A125" s="14"/>
      <c r="B125" s="20" t="s">
        <v>22</v>
      </c>
      <c r="C125" s="21"/>
      <c r="D125" s="21"/>
      <c r="E125" s="103"/>
      <c r="F125" s="21"/>
      <c r="G125" s="21"/>
    </row>
    <row r="126" spans="1:7" hidden="1" x14ac:dyDescent="0.25">
      <c r="A126" s="14" t="s">
        <v>47</v>
      </c>
      <c r="B126" s="15" t="s">
        <v>48</v>
      </c>
      <c r="C126" s="21"/>
      <c r="D126" s="21"/>
      <c r="E126" s="103"/>
      <c r="F126" s="21"/>
      <c r="G126" s="21"/>
    </row>
    <row r="127" spans="1:7" hidden="1" x14ac:dyDescent="0.25">
      <c r="A127" s="14" t="s">
        <v>49</v>
      </c>
      <c r="B127" s="18" t="s">
        <v>14</v>
      </c>
      <c r="C127" s="21"/>
      <c r="D127" s="21"/>
      <c r="E127" s="103"/>
      <c r="F127" s="21"/>
      <c r="G127" s="21"/>
    </row>
    <row r="128" spans="1:7" hidden="1" x14ac:dyDescent="0.25">
      <c r="A128" s="14" t="s">
        <v>50</v>
      </c>
      <c r="B128" s="19" t="s">
        <v>16</v>
      </c>
      <c r="C128" s="21"/>
      <c r="D128" s="21"/>
      <c r="E128" s="103"/>
      <c r="F128" s="21"/>
      <c r="G128" s="21"/>
    </row>
    <row r="129" spans="1:7" hidden="1" x14ac:dyDescent="0.25">
      <c r="A129" s="14"/>
      <c r="B129" s="20" t="s">
        <v>17</v>
      </c>
      <c r="C129" s="21"/>
      <c r="D129" s="21"/>
      <c r="E129" s="103"/>
      <c r="F129" s="21"/>
      <c r="G129" s="21"/>
    </row>
    <row r="130" spans="1:7" hidden="1" x14ac:dyDescent="0.25">
      <c r="A130" s="14"/>
      <c r="B130" s="20" t="s">
        <v>18</v>
      </c>
      <c r="C130" s="21"/>
      <c r="D130" s="21"/>
      <c r="E130" s="103"/>
      <c r="F130" s="21"/>
      <c r="G130" s="21"/>
    </row>
    <row r="131" spans="1:7" hidden="1" x14ac:dyDescent="0.25">
      <c r="A131" s="14"/>
      <c r="B131" s="20" t="s">
        <v>19</v>
      </c>
      <c r="C131" s="21"/>
      <c r="D131" s="21"/>
      <c r="E131" s="103"/>
      <c r="F131" s="21"/>
      <c r="G131" s="21"/>
    </row>
    <row r="132" spans="1:7" hidden="1" x14ac:dyDescent="0.25">
      <c r="A132" s="14"/>
      <c r="B132" s="20" t="s">
        <v>20</v>
      </c>
      <c r="C132" s="21"/>
      <c r="D132" s="21"/>
      <c r="E132" s="103"/>
      <c r="F132" s="21"/>
      <c r="G132" s="21"/>
    </row>
    <row r="133" spans="1:7" hidden="1" x14ac:dyDescent="0.25">
      <c r="A133" s="14"/>
      <c r="B133" s="20" t="s">
        <v>21</v>
      </c>
      <c r="C133" s="21"/>
      <c r="D133" s="21"/>
      <c r="E133" s="103"/>
      <c r="F133" s="21"/>
      <c r="G133" s="21"/>
    </row>
    <row r="134" spans="1:7" hidden="1" x14ac:dyDescent="0.25">
      <c r="A134" s="14"/>
      <c r="B134" s="20" t="s">
        <v>22</v>
      </c>
      <c r="C134" s="21"/>
      <c r="D134" s="21"/>
      <c r="E134" s="103"/>
      <c r="F134" s="21"/>
      <c r="G134" s="21"/>
    </row>
    <row r="135" spans="1:7" hidden="1" x14ac:dyDescent="0.25">
      <c r="A135" s="14" t="s">
        <v>51</v>
      </c>
      <c r="B135" s="19" t="s">
        <v>24</v>
      </c>
      <c r="C135" s="21"/>
      <c r="D135" s="21"/>
      <c r="E135" s="103"/>
      <c r="F135" s="21"/>
      <c r="G135" s="21"/>
    </row>
    <row r="136" spans="1:7" hidden="1" x14ac:dyDescent="0.25">
      <c r="A136" s="14"/>
      <c r="B136" s="20" t="s">
        <v>17</v>
      </c>
      <c r="C136" s="21"/>
      <c r="D136" s="21"/>
      <c r="E136" s="103"/>
      <c r="F136" s="21"/>
      <c r="G136" s="21"/>
    </row>
    <row r="137" spans="1:7" hidden="1" x14ac:dyDescent="0.25">
      <c r="A137" s="14"/>
      <c r="B137" s="20" t="s">
        <v>18</v>
      </c>
      <c r="C137" s="21"/>
      <c r="D137" s="21"/>
      <c r="E137" s="103"/>
      <c r="F137" s="21"/>
      <c r="G137" s="21"/>
    </row>
    <row r="138" spans="1:7" ht="1.5" hidden="1" customHeight="1" x14ac:dyDescent="0.25">
      <c r="A138" s="14"/>
      <c r="B138" s="20" t="s">
        <v>19</v>
      </c>
      <c r="C138" s="21"/>
      <c r="D138" s="21"/>
      <c r="E138" s="103"/>
      <c r="F138" s="21"/>
      <c r="G138" s="21"/>
    </row>
    <row r="139" spans="1:7" hidden="1" x14ac:dyDescent="0.25">
      <c r="A139" s="14"/>
      <c r="B139" s="20" t="s">
        <v>20</v>
      </c>
      <c r="C139" s="21"/>
      <c r="D139" s="21"/>
      <c r="E139" s="103"/>
      <c r="F139" s="21"/>
      <c r="G139" s="21"/>
    </row>
    <row r="140" spans="1:7" hidden="1" x14ac:dyDescent="0.25">
      <c r="A140" s="14"/>
      <c r="B140" s="20" t="s">
        <v>21</v>
      </c>
      <c r="C140" s="21"/>
      <c r="D140" s="21"/>
      <c r="E140" s="103"/>
      <c r="F140" s="21"/>
      <c r="G140" s="21"/>
    </row>
    <row r="141" spans="1:7" hidden="1" x14ac:dyDescent="0.25">
      <c r="A141" s="14"/>
      <c r="B141" s="20" t="s">
        <v>22</v>
      </c>
      <c r="C141" s="21"/>
      <c r="D141" s="21"/>
      <c r="E141" s="103"/>
      <c r="F141" s="21"/>
      <c r="G141" s="21"/>
    </row>
    <row r="142" spans="1:7" x14ac:dyDescent="0.25">
      <c r="A142" s="14" t="s">
        <v>52</v>
      </c>
      <c r="B142" s="19" t="s">
        <v>26</v>
      </c>
      <c r="C142" s="21"/>
      <c r="D142" s="21"/>
      <c r="E142" s="103"/>
      <c r="F142" s="21"/>
      <c r="G142" s="21"/>
    </row>
    <row r="143" spans="1:7" ht="0.75" customHeight="1" x14ac:dyDescent="0.25">
      <c r="A143" s="14"/>
      <c r="B143" s="20" t="s">
        <v>17</v>
      </c>
      <c r="C143" s="21"/>
      <c r="D143" s="21"/>
      <c r="E143" s="103"/>
      <c r="F143" s="21"/>
      <c r="G143" s="21"/>
    </row>
    <row r="144" spans="1:7" x14ac:dyDescent="0.25">
      <c r="A144" s="14"/>
      <c r="B144" s="20" t="s">
        <v>18</v>
      </c>
      <c r="C144" s="21">
        <v>2020</v>
      </c>
      <c r="D144" s="21">
        <v>0.4</v>
      </c>
      <c r="E144" s="103">
        <v>1</v>
      </c>
      <c r="F144" s="21"/>
      <c r="G144" s="22">
        <f>1250.6+1309.67</f>
        <v>2560.27</v>
      </c>
    </row>
    <row r="145" spans="1:7" ht="15" customHeight="1" x14ac:dyDescent="0.25">
      <c r="A145" s="14"/>
      <c r="B145" s="20" t="s">
        <v>18</v>
      </c>
      <c r="C145" s="21">
        <v>2020</v>
      </c>
      <c r="D145" s="21">
        <v>10</v>
      </c>
      <c r="E145" s="103">
        <v>1</v>
      </c>
      <c r="F145" s="21"/>
      <c r="G145" s="22">
        <f>1659.93+1755.65</f>
        <v>3415.58</v>
      </c>
    </row>
    <row r="146" spans="1:7" hidden="1" x14ac:dyDescent="0.25">
      <c r="A146" s="14"/>
      <c r="B146" s="20" t="s">
        <v>19</v>
      </c>
      <c r="C146" s="21"/>
      <c r="D146" s="21"/>
      <c r="E146" s="103"/>
      <c r="F146" s="21"/>
      <c r="G146" s="22"/>
    </row>
    <row r="147" spans="1:7" hidden="1" x14ac:dyDescent="0.25">
      <c r="A147" s="14"/>
      <c r="B147" s="20" t="s">
        <v>20</v>
      </c>
      <c r="C147" s="21"/>
      <c r="D147" s="21"/>
      <c r="E147" s="103"/>
      <c r="F147" s="21"/>
      <c r="G147" s="22"/>
    </row>
    <row r="148" spans="1:7" hidden="1" x14ac:dyDescent="0.25">
      <c r="A148" s="14"/>
      <c r="B148" s="20" t="s">
        <v>21</v>
      </c>
      <c r="C148" s="21"/>
      <c r="D148" s="21"/>
      <c r="E148" s="103"/>
      <c r="F148" s="21"/>
      <c r="G148" s="22"/>
    </row>
    <row r="149" spans="1:7" hidden="1" x14ac:dyDescent="0.25">
      <c r="A149" s="14"/>
      <c r="B149" s="20" t="s">
        <v>22</v>
      </c>
      <c r="C149" s="21"/>
      <c r="D149" s="21"/>
      <c r="E149" s="103"/>
      <c r="F149" s="21"/>
      <c r="G149" s="22"/>
    </row>
    <row r="150" spans="1:7" hidden="1" x14ac:dyDescent="0.25">
      <c r="A150" s="14" t="s">
        <v>53</v>
      </c>
      <c r="B150" s="19" t="s">
        <v>28</v>
      </c>
      <c r="C150" s="21"/>
      <c r="D150" s="21"/>
      <c r="E150" s="103"/>
      <c r="F150" s="21"/>
      <c r="G150" s="22"/>
    </row>
    <row r="151" spans="1:7" hidden="1" x14ac:dyDescent="0.25">
      <c r="A151" s="14"/>
      <c r="B151" s="20" t="s">
        <v>17</v>
      </c>
      <c r="C151" s="21"/>
      <c r="D151" s="21"/>
      <c r="E151" s="103"/>
      <c r="F151" s="21"/>
      <c r="G151" s="22"/>
    </row>
    <row r="152" spans="1:7" hidden="1" x14ac:dyDescent="0.25">
      <c r="A152" s="14"/>
      <c r="B152" s="20" t="s">
        <v>18</v>
      </c>
      <c r="D152" s="21"/>
      <c r="G152" s="29"/>
    </row>
    <row r="153" spans="1:7" hidden="1" x14ac:dyDescent="0.25">
      <c r="A153" s="14"/>
      <c r="B153" s="20" t="s">
        <v>19</v>
      </c>
      <c r="C153" s="21"/>
      <c r="D153" s="21"/>
      <c r="E153" s="103"/>
      <c r="F153" s="21"/>
      <c r="G153" s="22"/>
    </row>
    <row r="154" spans="1:7" hidden="1" x14ac:dyDescent="0.25">
      <c r="A154" s="14"/>
      <c r="B154" s="20" t="s">
        <v>20</v>
      </c>
      <c r="C154" s="21"/>
      <c r="D154" s="21"/>
      <c r="E154" s="103"/>
      <c r="F154" s="21"/>
      <c r="G154" s="22"/>
    </row>
    <row r="155" spans="1:7" hidden="1" x14ac:dyDescent="0.25">
      <c r="A155" s="14"/>
      <c r="B155" s="20" t="s">
        <v>21</v>
      </c>
      <c r="C155" s="21"/>
      <c r="D155" s="21"/>
      <c r="E155" s="103"/>
      <c r="F155" s="21"/>
      <c r="G155" s="22"/>
    </row>
    <row r="156" spans="1:7" hidden="1" x14ac:dyDescent="0.25">
      <c r="A156" s="14"/>
      <c r="B156" s="20" t="s">
        <v>22</v>
      </c>
      <c r="C156" s="21"/>
      <c r="D156" s="21"/>
      <c r="E156" s="103"/>
      <c r="F156" s="21"/>
      <c r="G156" s="22"/>
    </row>
    <row r="157" spans="1:7" x14ac:dyDescent="0.25">
      <c r="A157" s="14" t="s">
        <v>54</v>
      </c>
      <c r="B157" s="18" t="s">
        <v>30</v>
      </c>
      <c r="C157" s="21"/>
      <c r="D157" s="21"/>
      <c r="E157" s="103"/>
      <c r="F157" s="21"/>
      <c r="G157" s="22"/>
    </row>
    <row r="158" spans="1:7" hidden="1" x14ac:dyDescent="0.25">
      <c r="A158" s="14" t="s">
        <v>55</v>
      </c>
      <c r="B158" s="19" t="s">
        <v>16</v>
      </c>
      <c r="C158" s="21"/>
      <c r="D158" s="21"/>
      <c r="E158" s="103"/>
      <c r="F158" s="21"/>
      <c r="G158" s="22"/>
    </row>
    <row r="159" spans="1:7" hidden="1" x14ac:dyDescent="0.25">
      <c r="A159" s="14" t="s">
        <v>56</v>
      </c>
      <c r="B159" s="23" t="s">
        <v>17</v>
      </c>
      <c r="C159" s="21"/>
      <c r="D159" s="21"/>
      <c r="E159" s="103"/>
      <c r="F159" s="21"/>
      <c r="G159" s="22"/>
    </row>
    <row r="160" spans="1:7" hidden="1" x14ac:dyDescent="0.25">
      <c r="A160" s="14" t="s">
        <v>57</v>
      </c>
      <c r="B160" s="23" t="s">
        <v>18</v>
      </c>
      <c r="C160" s="21"/>
      <c r="D160" s="21"/>
      <c r="E160" s="103"/>
      <c r="F160" s="21"/>
      <c r="G160" s="22"/>
    </row>
    <row r="161" spans="1:7" hidden="1" x14ac:dyDescent="0.25">
      <c r="A161" s="14" t="s">
        <v>58</v>
      </c>
      <c r="B161" s="23" t="s">
        <v>19</v>
      </c>
      <c r="C161" s="21"/>
      <c r="D161" s="21"/>
      <c r="E161" s="103"/>
      <c r="F161" s="21"/>
      <c r="G161" s="22"/>
    </row>
    <row r="162" spans="1:7" hidden="1" x14ac:dyDescent="0.25">
      <c r="A162" s="14" t="s">
        <v>59</v>
      </c>
      <c r="B162" s="23" t="s">
        <v>20</v>
      </c>
      <c r="C162" s="21"/>
      <c r="D162" s="21"/>
      <c r="E162" s="103"/>
      <c r="F162" s="21"/>
      <c r="G162" s="22"/>
    </row>
    <row r="163" spans="1:7" hidden="1" x14ac:dyDescent="0.25">
      <c r="A163" s="14" t="s">
        <v>60</v>
      </c>
      <c r="B163" s="23" t="s">
        <v>21</v>
      </c>
      <c r="C163" s="21"/>
      <c r="D163" s="21"/>
      <c r="E163" s="103"/>
      <c r="F163" s="21"/>
      <c r="G163" s="22"/>
    </row>
    <row r="164" spans="1:7" hidden="1" x14ac:dyDescent="0.25">
      <c r="A164" s="14" t="s">
        <v>61</v>
      </c>
      <c r="B164" s="23" t="s">
        <v>22</v>
      </c>
      <c r="C164" s="21"/>
      <c r="D164" s="21"/>
      <c r="E164" s="103"/>
      <c r="F164" s="21"/>
      <c r="G164" s="22"/>
    </row>
    <row r="165" spans="1:7" hidden="1" x14ac:dyDescent="0.25">
      <c r="A165" s="14" t="s">
        <v>62</v>
      </c>
      <c r="B165" s="19" t="s">
        <v>24</v>
      </c>
      <c r="C165" s="21"/>
      <c r="D165" s="21"/>
      <c r="E165" s="103"/>
      <c r="F165" s="21"/>
      <c r="G165" s="22"/>
    </row>
    <row r="166" spans="1:7" hidden="1" x14ac:dyDescent="0.25">
      <c r="A166" s="14" t="s">
        <v>63</v>
      </c>
      <c r="B166" s="23" t="s">
        <v>17</v>
      </c>
      <c r="C166" s="21"/>
      <c r="D166" s="21"/>
      <c r="E166" s="103"/>
      <c r="F166" s="21"/>
      <c r="G166" s="22"/>
    </row>
    <row r="167" spans="1:7" hidden="1" x14ac:dyDescent="0.25">
      <c r="A167" s="14" t="s">
        <v>64</v>
      </c>
      <c r="B167" s="23" t="s">
        <v>18</v>
      </c>
      <c r="C167" s="21"/>
      <c r="D167" s="21"/>
      <c r="E167" s="103"/>
      <c r="F167" s="21"/>
      <c r="G167" s="22"/>
    </row>
    <row r="168" spans="1:7" hidden="1" x14ac:dyDescent="0.25">
      <c r="A168" s="14" t="s">
        <v>65</v>
      </c>
      <c r="B168" s="23" t="s">
        <v>19</v>
      </c>
      <c r="C168" s="21"/>
      <c r="D168" s="21"/>
      <c r="E168" s="103"/>
      <c r="F168" s="21"/>
      <c r="G168" s="22"/>
    </row>
    <row r="169" spans="1:7" hidden="1" x14ac:dyDescent="0.25">
      <c r="A169" s="14" t="s">
        <v>66</v>
      </c>
      <c r="B169" s="23" t="s">
        <v>20</v>
      </c>
      <c r="C169" s="21"/>
      <c r="D169" s="21"/>
      <c r="E169" s="103"/>
      <c r="F169" s="21"/>
      <c r="G169" s="22"/>
    </row>
    <row r="170" spans="1:7" hidden="1" x14ac:dyDescent="0.25">
      <c r="A170" s="14" t="s">
        <v>67</v>
      </c>
      <c r="B170" s="23" t="s">
        <v>21</v>
      </c>
      <c r="C170" s="21"/>
      <c r="D170" s="21"/>
      <c r="E170" s="103"/>
      <c r="F170" s="21"/>
      <c r="G170" s="22"/>
    </row>
    <row r="171" spans="1:7" hidden="1" x14ac:dyDescent="0.25">
      <c r="A171" s="14" t="s">
        <v>68</v>
      </c>
      <c r="B171" s="23" t="s">
        <v>22</v>
      </c>
      <c r="C171" s="21"/>
      <c r="D171" s="21"/>
      <c r="E171" s="103"/>
      <c r="F171" s="21"/>
      <c r="G171" s="22"/>
    </row>
    <row r="172" spans="1:7" hidden="1" x14ac:dyDescent="0.25">
      <c r="A172" s="14" t="s">
        <v>69</v>
      </c>
      <c r="B172" s="19" t="s">
        <v>26</v>
      </c>
      <c r="C172" s="21"/>
      <c r="D172" s="21"/>
      <c r="E172" s="103"/>
      <c r="F172" s="21"/>
      <c r="G172" s="22"/>
    </row>
    <row r="173" spans="1:7" hidden="1" x14ac:dyDescent="0.25">
      <c r="A173" s="14" t="s">
        <v>70</v>
      </c>
      <c r="B173" s="23" t="s">
        <v>17</v>
      </c>
      <c r="C173" s="21"/>
      <c r="D173" s="21"/>
      <c r="E173" s="103"/>
      <c r="F173" s="21"/>
      <c r="G173" s="22"/>
    </row>
    <row r="174" spans="1:7" hidden="1" x14ac:dyDescent="0.25">
      <c r="A174" s="14" t="s">
        <v>71</v>
      </c>
      <c r="B174" s="23" t="s">
        <v>18</v>
      </c>
      <c r="C174" s="21"/>
      <c r="D174" s="21"/>
      <c r="E174" s="103"/>
      <c r="F174" s="21"/>
      <c r="G174" s="22"/>
    </row>
    <row r="175" spans="1:7" hidden="1" x14ac:dyDescent="0.25">
      <c r="A175" s="14" t="s">
        <v>72</v>
      </c>
      <c r="B175" s="23" t="s">
        <v>19</v>
      </c>
      <c r="C175" s="21"/>
      <c r="D175" s="21"/>
      <c r="E175" s="103"/>
      <c r="F175" s="21"/>
      <c r="G175" s="22"/>
    </row>
    <row r="176" spans="1:7" hidden="1" x14ac:dyDescent="0.25">
      <c r="A176" s="14" t="s">
        <v>73</v>
      </c>
      <c r="B176" s="23" t="s">
        <v>20</v>
      </c>
      <c r="C176" s="21"/>
      <c r="D176" s="21"/>
      <c r="E176" s="103"/>
      <c r="F176" s="21"/>
      <c r="G176" s="22"/>
    </row>
    <row r="177" spans="1:7" hidden="1" x14ac:dyDescent="0.25">
      <c r="A177" s="14" t="s">
        <v>74</v>
      </c>
      <c r="B177" s="23" t="s">
        <v>21</v>
      </c>
      <c r="C177" s="21"/>
      <c r="D177" s="21"/>
      <c r="E177" s="103"/>
      <c r="F177" s="21"/>
      <c r="G177" s="22"/>
    </row>
    <row r="178" spans="1:7" hidden="1" x14ac:dyDescent="0.25">
      <c r="A178" s="14" t="s">
        <v>75</v>
      </c>
      <c r="B178" s="23" t="s">
        <v>22</v>
      </c>
      <c r="C178" s="21"/>
      <c r="D178" s="21"/>
      <c r="E178" s="103"/>
      <c r="F178" s="21"/>
      <c r="G178" s="22"/>
    </row>
    <row r="179" spans="1:7" ht="15" customHeight="1" x14ac:dyDescent="0.25">
      <c r="A179" s="14" t="s">
        <v>76</v>
      </c>
      <c r="B179" s="19" t="s">
        <v>28</v>
      </c>
      <c r="C179" s="21"/>
      <c r="D179" s="21"/>
      <c r="E179" s="103"/>
      <c r="F179" s="21"/>
      <c r="G179" s="22"/>
    </row>
    <row r="180" spans="1:7" hidden="1" x14ac:dyDescent="0.25">
      <c r="A180" s="14"/>
      <c r="B180" s="20" t="s">
        <v>17</v>
      </c>
      <c r="C180" s="21"/>
      <c r="D180" s="21"/>
      <c r="E180" s="103"/>
      <c r="F180" s="21"/>
      <c r="G180" s="22"/>
    </row>
    <row r="181" spans="1:7" x14ac:dyDescent="0.25">
      <c r="A181" s="14"/>
      <c r="B181" s="20" t="s">
        <v>18</v>
      </c>
      <c r="C181" s="21">
        <v>2020</v>
      </c>
      <c r="D181" s="21">
        <v>35</v>
      </c>
      <c r="E181" s="21">
        <v>1</v>
      </c>
      <c r="F181" s="21"/>
      <c r="G181" s="22">
        <v>2839.19</v>
      </c>
    </row>
    <row r="182" spans="1:7" x14ac:dyDescent="0.25">
      <c r="A182" s="14"/>
      <c r="B182" s="20" t="s">
        <v>19</v>
      </c>
      <c r="C182" s="21">
        <v>2020</v>
      </c>
      <c r="D182" s="21">
        <v>110</v>
      </c>
      <c r="E182" s="21">
        <v>1</v>
      </c>
      <c r="F182" s="21"/>
      <c r="G182" s="22">
        <v>9313.0499999999993</v>
      </c>
    </row>
    <row r="183" spans="1:7" hidden="1" x14ac:dyDescent="0.25">
      <c r="A183" s="14"/>
      <c r="B183" s="20" t="s">
        <v>20</v>
      </c>
      <c r="C183" s="21"/>
      <c r="D183" s="21"/>
      <c r="E183" s="21"/>
      <c r="F183" s="21"/>
      <c r="G183" s="21"/>
    </row>
    <row r="184" spans="1:7" hidden="1" x14ac:dyDescent="0.25">
      <c r="A184" s="14"/>
      <c r="B184" s="20" t="s">
        <v>21</v>
      </c>
      <c r="C184" s="21"/>
      <c r="D184" s="21"/>
      <c r="E184" s="21"/>
      <c r="F184" s="21"/>
      <c r="G184" s="21"/>
    </row>
    <row r="185" spans="1:7" hidden="1" x14ac:dyDescent="0.25">
      <c r="A185" s="14"/>
      <c r="B185" s="20" t="s">
        <v>22</v>
      </c>
      <c r="C185" s="21"/>
      <c r="D185" s="21"/>
      <c r="E185" s="21"/>
      <c r="F185" s="21"/>
      <c r="G185" s="21"/>
    </row>
    <row r="186" spans="1:7" x14ac:dyDescent="0.25">
      <c r="A186" s="24"/>
      <c r="E186" s="25"/>
      <c r="F186" s="25"/>
      <c r="G186" s="25"/>
    </row>
    <row r="187" spans="1:7" x14ac:dyDescent="0.25">
      <c r="A187" s="24"/>
    </row>
    <row r="188" spans="1:7" x14ac:dyDescent="0.25">
      <c r="A188" s="26"/>
    </row>
    <row r="191" spans="1:7" x14ac:dyDescent="0.25">
      <c r="B191" s="27"/>
    </row>
  </sheetData>
  <mergeCells count="3">
    <mergeCell ref="F1:G1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view="pageBreakPreview" zoomScale="60" zoomScaleNormal="100" workbookViewId="0">
      <selection activeCell="F200" sqref="F200"/>
    </sheetView>
  </sheetViews>
  <sheetFormatPr defaultRowHeight="15.75" x14ac:dyDescent="0.25"/>
  <cols>
    <col min="1" max="1" width="10.7109375" style="1" customWidth="1"/>
    <col min="2" max="2" width="66.85546875" style="2" customWidth="1"/>
    <col min="3" max="3" width="12.28515625" style="102" customWidth="1"/>
    <col min="4" max="4" width="14.42578125" style="102" customWidth="1"/>
    <col min="5" max="5" width="18.85546875" style="102" customWidth="1"/>
    <col min="6" max="6" width="24.7109375" style="102" customWidth="1"/>
    <col min="7" max="7" width="18.140625" style="102" customWidth="1"/>
  </cols>
  <sheetData>
    <row r="1" spans="1:7" ht="16.5" x14ac:dyDescent="0.3">
      <c r="F1" s="141" t="s">
        <v>286</v>
      </c>
      <c r="G1" s="141"/>
    </row>
    <row r="2" spans="1:7" ht="16.5" x14ac:dyDescent="0.3">
      <c r="F2" s="88"/>
      <c r="G2" s="88"/>
    </row>
    <row r="3" spans="1:7" ht="18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x14ac:dyDescent="0.25">
      <c r="A4" s="144" t="s">
        <v>318</v>
      </c>
      <c r="B4" s="144"/>
      <c r="C4" s="144"/>
      <c r="D4" s="144"/>
      <c r="E4" s="144"/>
      <c r="F4" s="144"/>
      <c r="G4" s="144"/>
    </row>
    <row r="5" spans="1:7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1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>
        <v>1</v>
      </c>
      <c r="B7" s="11" t="s">
        <v>10</v>
      </c>
      <c r="C7" s="39"/>
      <c r="D7" s="39"/>
      <c r="E7" s="12"/>
      <c r="F7" s="13"/>
      <c r="G7" s="13"/>
    </row>
    <row r="8" spans="1:7" hidden="1" x14ac:dyDescent="0.25">
      <c r="A8" s="14" t="s">
        <v>11</v>
      </c>
      <c r="B8" s="15" t="s">
        <v>12</v>
      </c>
      <c r="C8" s="21"/>
      <c r="D8" s="21"/>
      <c r="E8" s="103"/>
      <c r="F8" s="21"/>
      <c r="G8" s="21"/>
    </row>
    <row r="9" spans="1:7" hidden="1" x14ac:dyDescent="0.25">
      <c r="A9" s="14" t="s">
        <v>13</v>
      </c>
      <c r="B9" s="18" t="s">
        <v>14</v>
      </c>
      <c r="C9" s="21"/>
      <c r="D9" s="21"/>
      <c r="E9" s="103"/>
      <c r="F9" s="21"/>
      <c r="G9" s="21"/>
    </row>
    <row r="10" spans="1:7" hidden="1" x14ac:dyDescent="0.25">
      <c r="A10" s="14" t="s">
        <v>15</v>
      </c>
      <c r="B10" s="19" t="s">
        <v>16</v>
      </c>
      <c r="C10" s="21"/>
      <c r="D10" s="21"/>
      <c r="E10" s="103"/>
      <c r="F10" s="21"/>
      <c r="G10" s="21"/>
    </row>
    <row r="11" spans="1:7" hidden="1" x14ac:dyDescent="0.25">
      <c r="A11" s="14"/>
      <c r="B11" s="20" t="s">
        <v>17</v>
      </c>
    </row>
    <row r="12" spans="1:7" hidden="1" x14ac:dyDescent="0.25">
      <c r="A12" s="14"/>
      <c r="B12" s="20" t="s">
        <v>18</v>
      </c>
      <c r="C12" s="21"/>
      <c r="D12" s="21"/>
      <c r="E12" s="103"/>
      <c r="F12" s="21"/>
      <c r="G12" s="21"/>
    </row>
    <row r="13" spans="1:7" hidden="1" x14ac:dyDescent="0.25">
      <c r="A13" s="14"/>
      <c r="B13" s="20" t="s">
        <v>19</v>
      </c>
      <c r="C13" s="21"/>
      <c r="D13" s="21"/>
      <c r="E13" s="103"/>
      <c r="F13" s="21"/>
      <c r="G13" s="21"/>
    </row>
    <row r="14" spans="1:7" hidden="1" x14ac:dyDescent="0.25">
      <c r="A14" s="14"/>
      <c r="B14" s="20" t="s">
        <v>20</v>
      </c>
      <c r="C14" s="21"/>
      <c r="D14" s="21"/>
      <c r="E14" s="103"/>
      <c r="F14" s="21"/>
      <c r="G14" s="21"/>
    </row>
    <row r="15" spans="1:7" hidden="1" x14ac:dyDescent="0.25">
      <c r="A15" s="14"/>
      <c r="B15" s="20" t="s">
        <v>21</v>
      </c>
      <c r="C15" s="21"/>
      <c r="D15" s="21"/>
      <c r="E15" s="103"/>
      <c r="F15" s="21"/>
      <c r="G15" s="21"/>
    </row>
    <row r="16" spans="1:7" hidden="1" x14ac:dyDescent="0.25">
      <c r="A16" s="14"/>
      <c r="B16" s="20" t="s">
        <v>22</v>
      </c>
      <c r="C16" s="21"/>
      <c r="D16" s="21"/>
      <c r="E16" s="103"/>
      <c r="F16" s="21"/>
      <c r="G16" s="21"/>
    </row>
    <row r="17" spans="1:7" hidden="1" x14ac:dyDescent="0.25">
      <c r="A17" s="14" t="s">
        <v>23</v>
      </c>
      <c r="B17" s="19" t="s">
        <v>24</v>
      </c>
      <c r="C17" s="21"/>
      <c r="D17" s="21"/>
      <c r="E17" s="103"/>
      <c r="F17" s="21"/>
      <c r="G17" s="21"/>
    </row>
    <row r="18" spans="1:7" hidden="1" x14ac:dyDescent="0.25">
      <c r="A18" s="14"/>
      <c r="B18" s="20" t="s">
        <v>17</v>
      </c>
      <c r="C18" s="21"/>
      <c r="D18" s="21"/>
      <c r="E18" s="103"/>
      <c r="F18" s="21"/>
      <c r="G18" s="21"/>
    </row>
    <row r="19" spans="1:7" hidden="1" x14ac:dyDescent="0.25">
      <c r="A19" s="14"/>
      <c r="B19" s="20" t="s">
        <v>18</v>
      </c>
      <c r="C19" s="21"/>
      <c r="D19" s="21"/>
      <c r="E19" s="103"/>
      <c r="F19" s="21"/>
      <c r="G19" s="21"/>
    </row>
    <row r="20" spans="1:7" hidden="1" x14ac:dyDescent="0.25">
      <c r="A20" s="14"/>
      <c r="B20" s="20" t="s">
        <v>19</v>
      </c>
      <c r="C20" s="21"/>
      <c r="D20" s="21"/>
      <c r="E20" s="103"/>
      <c r="F20" s="21"/>
      <c r="G20" s="21"/>
    </row>
    <row r="21" spans="1:7" hidden="1" x14ac:dyDescent="0.25">
      <c r="A21" s="14"/>
      <c r="B21" s="20" t="s">
        <v>20</v>
      </c>
      <c r="C21" s="21"/>
      <c r="D21" s="21"/>
      <c r="E21" s="103"/>
      <c r="F21" s="21"/>
      <c r="G21" s="21"/>
    </row>
    <row r="22" spans="1:7" hidden="1" x14ac:dyDescent="0.25">
      <c r="A22" s="14"/>
      <c r="B22" s="20" t="s">
        <v>21</v>
      </c>
      <c r="C22" s="21"/>
      <c r="D22" s="21"/>
      <c r="E22" s="103"/>
      <c r="F22" s="21"/>
      <c r="G22" s="21"/>
    </row>
    <row r="23" spans="1:7" hidden="1" x14ac:dyDescent="0.25">
      <c r="A23" s="14"/>
      <c r="B23" s="20" t="s">
        <v>22</v>
      </c>
      <c r="C23" s="21"/>
      <c r="D23" s="21"/>
      <c r="E23" s="103"/>
      <c r="F23" s="21"/>
      <c r="G23" s="21"/>
    </row>
    <row r="24" spans="1:7" hidden="1" x14ac:dyDescent="0.25">
      <c r="A24" s="14" t="s">
        <v>25</v>
      </c>
      <c r="B24" s="19" t="s">
        <v>26</v>
      </c>
      <c r="C24" s="21"/>
      <c r="D24" s="21"/>
      <c r="E24" s="103"/>
      <c r="F24" s="21"/>
      <c r="G24" s="21"/>
    </row>
    <row r="25" spans="1:7" hidden="1" x14ac:dyDescent="0.25">
      <c r="A25" s="14"/>
      <c r="B25" s="20" t="s">
        <v>17</v>
      </c>
      <c r="C25" s="21"/>
      <c r="D25" s="21"/>
      <c r="E25" s="103"/>
      <c r="F25" s="21"/>
      <c r="G25" s="21"/>
    </row>
    <row r="26" spans="1:7" hidden="1" x14ac:dyDescent="0.25">
      <c r="A26" s="14"/>
      <c r="B26" s="20" t="s">
        <v>18</v>
      </c>
      <c r="C26" s="21"/>
      <c r="D26" s="21"/>
      <c r="E26" s="103"/>
      <c r="F26" s="21"/>
      <c r="G26" s="21"/>
    </row>
    <row r="27" spans="1:7" hidden="1" x14ac:dyDescent="0.25">
      <c r="A27" s="14"/>
      <c r="B27" s="20" t="s">
        <v>19</v>
      </c>
      <c r="C27" s="21"/>
      <c r="D27" s="21"/>
      <c r="E27" s="103"/>
      <c r="F27" s="21"/>
      <c r="G27" s="21"/>
    </row>
    <row r="28" spans="1:7" hidden="1" x14ac:dyDescent="0.25">
      <c r="A28" s="14"/>
      <c r="B28" s="20" t="s">
        <v>20</v>
      </c>
      <c r="C28" s="21"/>
      <c r="D28" s="21"/>
      <c r="E28" s="103"/>
      <c r="F28" s="21"/>
      <c r="G28" s="21"/>
    </row>
    <row r="29" spans="1:7" hidden="1" x14ac:dyDescent="0.25">
      <c r="A29" s="14"/>
      <c r="B29" s="20" t="s">
        <v>21</v>
      </c>
      <c r="C29" s="21"/>
      <c r="D29" s="21"/>
      <c r="E29" s="103"/>
      <c r="F29" s="21"/>
      <c r="G29" s="21"/>
    </row>
    <row r="30" spans="1:7" hidden="1" x14ac:dyDescent="0.25">
      <c r="A30" s="14"/>
      <c r="B30" s="20" t="s">
        <v>22</v>
      </c>
      <c r="C30" s="21"/>
      <c r="D30" s="21"/>
      <c r="E30" s="103"/>
      <c r="F30" s="21"/>
      <c r="G30" s="21"/>
    </row>
    <row r="31" spans="1:7" hidden="1" x14ac:dyDescent="0.25">
      <c r="A31" s="14" t="s">
        <v>27</v>
      </c>
      <c r="B31" s="19" t="s">
        <v>28</v>
      </c>
      <c r="C31" s="21"/>
      <c r="D31" s="21"/>
      <c r="E31" s="103"/>
      <c r="F31" s="21"/>
      <c r="G31" s="21"/>
    </row>
    <row r="32" spans="1:7" hidden="1" x14ac:dyDescent="0.25">
      <c r="A32" s="14"/>
      <c r="B32" s="20" t="s">
        <v>17</v>
      </c>
      <c r="C32" s="21"/>
      <c r="D32" s="21"/>
      <c r="E32" s="21"/>
      <c r="F32" s="21"/>
      <c r="G32" s="21"/>
    </row>
    <row r="33" spans="1:7" hidden="1" x14ac:dyDescent="0.25">
      <c r="A33" s="14"/>
      <c r="B33" s="20" t="s">
        <v>18</v>
      </c>
      <c r="C33" s="21"/>
      <c r="D33" s="21"/>
      <c r="E33" s="21"/>
      <c r="F33" s="21"/>
      <c r="G33" s="21"/>
    </row>
    <row r="34" spans="1:7" hidden="1" x14ac:dyDescent="0.25">
      <c r="A34" s="14"/>
      <c r="B34" s="20" t="s">
        <v>19</v>
      </c>
      <c r="C34" s="21"/>
      <c r="D34" s="21"/>
      <c r="E34" s="103"/>
      <c r="F34" s="21"/>
      <c r="G34" s="21"/>
    </row>
    <row r="35" spans="1:7" hidden="1" x14ac:dyDescent="0.25">
      <c r="A35" s="14"/>
      <c r="B35" s="20" t="s">
        <v>20</v>
      </c>
      <c r="C35" s="21"/>
      <c r="D35" s="21"/>
      <c r="E35" s="103"/>
      <c r="F35" s="21"/>
      <c r="G35" s="21"/>
    </row>
    <row r="36" spans="1:7" hidden="1" x14ac:dyDescent="0.25">
      <c r="A36" s="14"/>
      <c r="B36" s="20" t="s">
        <v>21</v>
      </c>
      <c r="C36" s="21"/>
      <c r="D36" s="21"/>
      <c r="E36" s="103"/>
      <c r="F36" s="21"/>
      <c r="G36" s="21"/>
    </row>
    <row r="37" spans="1:7" hidden="1" x14ac:dyDescent="0.25">
      <c r="A37" s="14"/>
      <c r="B37" s="20" t="s">
        <v>22</v>
      </c>
      <c r="C37" s="21"/>
      <c r="D37" s="21"/>
      <c r="E37" s="103"/>
      <c r="F37" s="21"/>
      <c r="G37" s="21"/>
    </row>
    <row r="38" spans="1:7" hidden="1" x14ac:dyDescent="0.25">
      <c r="A38" s="14" t="s">
        <v>29</v>
      </c>
      <c r="B38" s="18" t="s">
        <v>30</v>
      </c>
      <c r="C38" s="21"/>
      <c r="D38" s="21"/>
      <c r="E38" s="103"/>
      <c r="F38" s="21"/>
      <c r="G38" s="21"/>
    </row>
    <row r="39" spans="1:7" hidden="1" x14ac:dyDescent="0.25">
      <c r="A39" s="14" t="s">
        <v>31</v>
      </c>
      <c r="B39" s="19" t="s">
        <v>16</v>
      </c>
      <c r="C39" s="21"/>
      <c r="D39" s="21"/>
      <c r="E39" s="103"/>
      <c r="F39" s="21"/>
      <c r="G39" s="21"/>
    </row>
    <row r="40" spans="1:7" hidden="1" x14ac:dyDescent="0.25">
      <c r="A40" s="14"/>
      <c r="B40" s="20" t="s">
        <v>17</v>
      </c>
      <c r="C40" s="21"/>
      <c r="D40" s="21"/>
      <c r="E40" s="103"/>
      <c r="F40" s="21"/>
      <c r="G40" s="21"/>
    </row>
    <row r="41" spans="1:7" hidden="1" x14ac:dyDescent="0.25">
      <c r="A41" s="14"/>
      <c r="B41" s="20" t="s">
        <v>18</v>
      </c>
      <c r="C41" s="21"/>
      <c r="D41" s="21"/>
      <c r="E41" s="103"/>
      <c r="F41" s="21"/>
      <c r="G41" s="21"/>
    </row>
    <row r="42" spans="1:7" hidden="1" x14ac:dyDescent="0.25">
      <c r="A42" s="14"/>
      <c r="B42" s="20" t="s">
        <v>19</v>
      </c>
      <c r="C42" s="21"/>
      <c r="D42" s="21"/>
      <c r="E42" s="103"/>
      <c r="F42" s="21"/>
      <c r="G42" s="21"/>
    </row>
    <row r="43" spans="1:7" hidden="1" x14ac:dyDescent="0.25">
      <c r="A43" s="14"/>
      <c r="B43" s="20" t="s">
        <v>20</v>
      </c>
      <c r="C43" s="21"/>
      <c r="D43" s="21"/>
      <c r="E43" s="103"/>
      <c r="F43" s="21"/>
      <c r="G43" s="21"/>
    </row>
    <row r="44" spans="1:7" hidden="1" x14ac:dyDescent="0.25">
      <c r="A44" s="14"/>
      <c r="B44" s="20" t="s">
        <v>21</v>
      </c>
      <c r="C44" s="21"/>
      <c r="D44" s="21"/>
      <c r="E44" s="103"/>
      <c r="F44" s="21"/>
      <c r="G44" s="21"/>
    </row>
    <row r="45" spans="1:7" hidden="1" x14ac:dyDescent="0.25">
      <c r="A45" s="14"/>
      <c r="B45" s="20" t="s">
        <v>22</v>
      </c>
      <c r="C45" s="21"/>
      <c r="D45" s="21"/>
      <c r="E45" s="103"/>
      <c r="F45" s="21"/>
      <c r="G45" s="21"/>
    </row>
    <row r="46" spans="1:7" hidden="1" x14ac:dyDescent="0.25">
      <c r="A46" s="14" t="s">
        <v>32</v>
      </c>
      <c r="B46" s="19" t="s">
        <v>24</v>
      </c>
      <c r="C46" s="21"/>
      <c r="D46" s="21"/>
      <c r="E46" s="103"/>
      <c r="F46" s="21"/>
      <c r="G46" s="21"/>
    </row>
    <row r="47" spans="1:7" hidden="1" x14ac:dyDescent="0.25">
      <c r="A47" s="14"/>
      <c r="B47" s="20" t="s">
        <v>17</v>
      </c>
      <c r="C47" s="21"/>
      <c r="D47" s="21"/>
      <c r="E47" s="103"/>
      <c r="F47" s="21"/>
      <c r="G47" s="21"/>
    </row>
    <row r="48" spans="1:7" hidden="1" x14ac:dyDescent="0.25">
      <c r="A48" s="14"/>
      <c r="B48" s="20" t="s">
        <v>18</v>
      </c>
      <c r="C48" s="21"/>
      <c r="D48" s="21"/>
      <c r="E48" s="103"/>
      <c r="F48" s="21"/>
      <c r="G48" s="21"/>
    </row>
    <row r="49" spans="1:7" hidden="1" x14ac:dyDescent="0.25">
      <c r="A49" s="14"/>
      <c r="B49" s="20" t="s">
        <v>19</v>
      </c>
      <c r="C49" s="21"/>
      <c r="D49" s="21"/>
      <c r="E49" s="103"/>
      <c r="F49" s="21"/>
      <c r="G49" s="21"/>
    </row>
    <row r="50" spans="1:7" hidden="1" x14ac:dyDescent="0.25">
      <c r="A50" s="14"/>
      <c r="B50" s="20" t="s">
        <v>20</v>
      </c>
      <c r="C50" s="21"/>
      <c r="D50" s="21"/>
      <c r="E50" s="103"/>
      <c r="F50" s="21"/>
      <c r="G50" s="21"/>
    </row>
    <row r="51" spans="1:7" hidden="1" x14ac:dyDescent="0.25">
      <c r="A51" s="14"/>
      <c r="B51" s="20" t="s">
        <v>21</v>
      </c>
      <c r="C51" s="21"/>
      <c r="D51" s="21"/>
      <c r="E51" s="103"/>
      <c r="F51" s="21"/>
      <c r="G51" s="21"/>
    </row>
    <row r="52" spans="1:7" hidden="1" x14ac:dyDescent="0.25">
      <c r="A52" s="14"/>
      <c r="B52" s="20" t="s">
        <v>22</v>
      </c>
      <c r="C52" s="21"/>
      <c r="D52" s="21"/>
      <c r="E52" s="103"/>
      <c r="F52" s="21"/>
      <c r="G52" s="21"/>
    </row>
    <row r="53" spans="1:7" hidden="1" x14ac:dyDescent="0.25">
      <c r="A53" s="14" t="s">
        <v>33</v>
      </c>
      <c r="B53" s="19" t="s">
        <v>26</v>
      </c>
      <c r="C53" s="21"/>
      <c r="D53" s="21"/>
      <c r="E53" s="103"/>
      <c r="F53" s="21"/>
      <c r="G53" s="21"/>
    </row>
    <row r="54" spans="1:7" hidden="1" x14ac:dyDescent="0.25">
      <c r="A54" s="14"/>
      <c r="B54" s="20" t="s">
        <v>17</v>
      </c>
      <c r="C54" s="21"/>
      <c r="D54" s="21"/>
      <c r="E54" s="103"/>
      <c r="F54" s="21"/>
      <c r="G54" s="21"/>
    </row>
    <row r="55" spans="1:7" hidden="1" x14ac:dyDescent="0.25">
      <c r="A55" s="14"/>
      <c r="B55" s="20" t="s">
        <v>18</v>
      </c>
      <c r="C55" s="21"/>
      <c r="D55" s="21"/>
      <c r="E55" s="103"/>
      <c r="F55" s="21"/>
      <c r="G55" s="21"/>
    </row>
    <row r="56" spans="1:7" hidden="1" x14ac:dyDescent="0.25">
      <c r="A56" s="14"/>
      <c r="B56" s="20" t="s">
        <v>19</v>
      </c>
      <c r="C56" s="21"/>
      <c r="D56" s="21"/>
      <c r="E56" s="103"/>
      <c r="F56" s="21"/>
      <c r="G56" s="21"/>
    </row>
    <row r="57" spans="1:7" hidden="1" x14ac:dyDescent="0.25">
      <c r="A57" s="14"/>
      <c r="B57" s="20" t="s">
        <v>20</v>
      </c>
      <c r="C57" s="21"/>
      <c r="D57" s="21"/>
      <c r="E57" s="103"/>
      <c r="F57" s="21"/>
      <c r="G57" s="21"/>
    </row>
    <row r="58" spans="1:7" hidden="1" x14ac:dyDescent="0.25">
      <c r="A58" s="14"/>
      <c r="B58" s="20" t="s">
        <v>21</v>
      </c>
      <c r="C58" s="21"/>
      <c r="D58" s="21"/>
      <c r="E58" s="103"/>
      <c r="F58" s="21"/>
      <c r="G58" s="21"/>
    </row>
    <row r="59" spans="1:7" hidden="1" x14ac:dyDescent="0.25">
      <c r="A59" s="14"/>
      <c r="B59" s="20" t="s">
        <v>22</v>
      </c>
      <c r="C59" s="21"/>
      <c r="D59" s="21"/>
      <c r="E59" s="103"/>
      <c r="F59" s="21"/>
      <c r="G59" s="21"/>
    </row>
    <row r="60" spans="1:7" hidden="1" x14ac:dyDescent="0.25">
      <c r="A60" s="14" t="s">
        <v>34</v>
      </c>
      <c r="B60" s="19" t="s">
        <v>28</v>
      </c>
      <c r="C60" s="21"/>
      <c r="D60" s="21"/>
      <c r="E60" s="103"/>
      <c r="F60" s="21"/>
      <c r="G60" s="21"/>
    </row>
    <row r="61" spans="1:7" hidden="1" x14ac:dyDescent="0.25">
      <c r="A61" s="14"/>
      <c r="B61" s="20" t="s">
        <v>17</v>
      </c>
      <c r="C61" s="21"/>
      <c r="D61" s="21"/>
      <c r="E61" s="103"/>
      <c r="F61" s="21"/>
      <c r="G61" s="21"/>
    </row>
    <row r="62" spans="1:7" hidden="1" x14ac:dyDescent="0.25">
      <c r="A62" s="14"/>
      <c r="B62" s="20" t="s">
        <v>18</v>
      </c>
      <c r="C62" s="21"/>
      <c r="D62" s="21"/>
      <c r="E62" s="103"/>
      <c r="F62" s="21"/>
      <c r="G62" s="21"/>
    </row>
    <row r="63" spans="1:7" hidden="1" x14ac:dyDescent="0.25">
      <c r="A63" s="14"/>
      <c r="B63" s="20" t="s">
        <v>19</v>
      </c>
      <c r="C63" s="21"/>
      <c r="D63" s="21"/>
      <c r="E63" s="103"/>
      <c r="F63" s="21"/>
      <c r="G63" s="21"/>
    </row>
    <row r="64" spans="1:7" hidden="1" x14ac:dyDescent="0.25">
      <c r="A64" s="14"/>
      <c r="B64" s="20" t="s">
        <v>20</v>
      </c>
      <c r="C64" s="21"/>
      <c r="D64" s="21"/>
      <c r="E64" s="103"/>
      <c r="F64" s="21"/>
      <c r="G64" s="21"/>
    </row>
    <row r="65" spans="1:7" hidden="1" x14ac:dyDescent="0.25">
      <c r="A65" s="14"/>
      <c r="B65" s="20" t="s">
        <v>21</v>
      </c>
      <c r="C65" s="21"/>
      <c r="D65" s="21"/>
      <c r="E65" s="103"/>
      <c r="F65" s="21"/>
      <c r="G65" s="21"/>
    </row>
    <row r="66" spans="1:7" hidden="1" x14ac:dyDescent="0.25">
      <c r="A66" s="14"/>
      <c r="B66" s="20" t="s">
        <v>22</v>
      </c>
      <c r="C66" s="21"/>
      <c r="D66" s="21"/>
      <c r="E66" s="103"/>
      <c r="F66" s="21"/>
      <c r="G66" s="21"/>
    </row>
    <row r="67" spans="1:7" hidden="1" x14ac:dyDescent="0.25">
      <c r="A67" s="14" t="s">
        <v>35</v>
      </c>
      <c r="B67" s="15" t="s">
        <v>36</v>
      </c>
      <c r="C67" s="21"/>
      <c r="D67" s="21"/>
      <c r="E67" s="103"/>
      <c r="F67" s="21"/>
      <c r="G67" s="21"/>
    </row>
    <row r="68" spans="1:7" hidden="1" x14ac:dyDescent="0.25">
      <c r="A68" s="14" t="s">
        <v>37</v>
      </c>
      <c r="B68" s="18" t="s">
        <v>14</v>
      </c>
      <c r="C68" s="21"/>
      <c r="D68" s="21"/>
      <c r="E68" s="103"/>
      <c r="F68" s="21"/>
      <c r="G68" s="21"/>
    </row>
    <row r="69" spans="1:7" hidden="1" x14ac:dyDescent="0.25">
      <c r="A69" s="14" t="s">
        <v>38</v>
      </c>
      <c r="B69" s="19" t="s">
        <v>16</v>
      </c>
      <c r="C69" s="21"/>
      <c r="D69" s="21"/>
      <c r="E69" s="103"/>
      <c r="F69" s="21"/>
      <c r="G69" s="21"/>
    </row>
    <row r="70" spans="1:7" hidden="1" x14ac:dyDescent="0.25">
      <c r="A70" s="14"/>
      <c r="B70" s="20" t="s">
        <v>17</v>
      </c>
      <c r="C70" s="21"/>
      <c r="D70" s="21"/>
      <c r="E70" s="103"/>
      <c r="F70" s="21"/>
      <c r="G70" s="21"/>
    </row>
    <row r="71" spans="1:7" hidden="1" x14ac:dyDescent="0.25">
      <c r="A71" s="14"/>
      <c r="B71" s="20" t="s">
        <v>18</v>
      </c>
      <c r="C71" s="21"/>
      <c r="D71" s="21"/>
      <c r="E71" s="103"/>
      <c r="F71" s="21"/>
      <c r="G71" s="21"/>
    </row>
    <row r="72" spans="1:7" hidden="1" x14ac:dyDescent="0.25">
      <c r="A72" s="14"/>
      <c r="B72" s="20" t="s">
        <v>19</v>
      </c>
      <c r="C72" s="21"/>
      <c r="D72" s="21"/>
      <c r="E72" s="103"/>
      <c r="F72" s="21"/>
      <c r="G72" s="21"/>
    </row>
    <row r="73" spans="1:7" hidden="1" x14ac:dyDescent="0.25">
      <c r="A73" s="14"/>
      <c r="B73" s="20" t="s">
        <v>20</v>
      </c>
      <c r="C73" s="21"/>
      <c r="D73" s="21"/>
      <c r="E73" s="103"/>
      <c r="F73" s="21"/>
      <c r="G73" s="21"/>
    </row>
    <row r="74" spans="1:7" hidden="1" x14ac:dyDescent="0.25">
      <c r="A74" s="14"/>
      <c r="B74" s="20" t="s">
        <v>21</v>
      </c>
      <c r="C74" s="21"/>
      <c r="D74" s="21"/>
      <c r="E74" s="103"/>
      <c r="F74" s="21"/>
      <c r="G74" s="21"/>
    </row>
    <row r="75" spans="1:7" hidden="1" x14ac:dyDescent="0.25">
      <c r="A75" s="14"/>
      <c r="B75" s="20" t="s">
        <v>22</v>
      </c>
      <c r="C75" s="21"/>
      <c r="D75" s="21"/>
      <c r="E75" s="103"/>
      <c r="F75" s="21"/>
      <c r="G75" s="21"/>
    </row>
    <row r="76" spans="1:7" hidden="1" x14ac:dyDescent="0.25">
      <c r="A76" s="14" t="s">
        <v>39</v>
      </c>
      <c r="B76" s="19" t="s">
        <v>24</v>
      </c>
      <c r="C76" s="21"/>
      <c r="D76" s="21"/>
      <c r="E76" s="103"/>
      <c r="F76" s="21"/>
      <c r="G76" s="21"/>
    </row>
    <row r="77" spans="1:7" hidden="1" x14ac:dyDescent="0.25">
      <c r="A77" s="14"/>
      <c r="B77" s="20" t="s">
        <v>17</v>
      </c>
      <c r="C77" s="21"/>
      <c r="D77" s="21"/>
      <c r="E77" s="103"/>
      <c r="F77" s="21"/>
      <c r="G77" s="21"/>
    </row>
    <row r="78" spans="1:7" hidden="1" x14ac:dyDescent="0.25">
      <c r="A78" s="14"/>
      <c r="B78" s="20" t="s">
        <v>18</v>
      </c>
      <c r="C78" s="21"/>
      <c r="D78" s="21"/>
      <c r="E78" s="103"/>
      <c r="F78" s="21"/>
      <c r="G78" s="21"/>
    </row>
    <row r="79" spans="1:7" hidden="1" x14ac:dyDescent="0.25">
      <c r="A79" s="14"/>
      <c r="B79" s="20" t="s">
        <v>19</v>
      </c>
      <c r="C79" s="21"/>
      <c r="D79" s="21"/>
      <c r="E79" s="103"/>
      <c r="F79" s="21"/>
      <c r="G79" s="21"/>
    </row>
    <row r="80" spans="1:7" hidden="1" x14ac:dyDescent="0.25">
      <c r="A80" s="14"/>
      <c r="B80" s="20" t="s">
        <v>20</v>
      </c>
      <c r="C80" s="21"/>
      <c r="D80" s="21"/>
      <c r="E80" s="103"/>
      <c r="F80" s="21"/>
      <c r="G80" s="21"/>
    </row>
    <row r="81" spans="1:7" hidden="1" x14ac:dyDescent="0.25">
      <c r="A81" s="14"/>
      <c r="B81" s="20" t="s">
        <v>21</v>
      </c>
      <c r="C81" s="21"/>
      <c r="D81" s="21"/>
      <c r="E81" s="103"/>
      <c r="F81" s="21"/>
      <c r="G81" s="21"/>
    </row>
    <row r="82" spans="1:7" hidden="1" x14ac:dyDescent="0.25">
      <c r="A82" s="14"/>
      <c r="B82" s="20" t="s">
        <v>22</v>
      </c>
      <c r="C82" s="21"/>
      <c r="D82" s="21"/>
      <c r="E82" s="103"/>
      <c r="F82" s="21"/>
      <c r="G82" s="21"/>
    </row>
    <row r="83" spans="1:7" hidden="1" x14ac:dyDescent="0.25">
      <c r="A83" s="14" t="s">
        <v>40</v>
      </c>
      <c r="B83" s="19" t="s">
        <v>26</v>
      </c>
      <c r="C83" s="21"/>
      <c r="D83" s="21"/>
      <c r="E83" s="103"/>
      <c r="F83" s="21"/>
      <c r="G83" s="21"/>
    </row>
    <row r="84" spans="1:7" hidden="1" x14ac:dyDescent="0.25">
      <c r="A84" s="14"/>
      <c r="B84" s="20" t="s">
        <v>17</v>
      </c>
      <c r="C84" s="21"/>
      <c r="D84" s="21"/>
      <c r="E84" s="103"/>
      <c r="F84" s="21"/>
      <c r="G84" s="21"/>
    </row>
    <row r="85" spans="1:7" hidden="1" x14ac:dyDescent="0.25">
      <c r="A85" s="14"/>
      <c r="B85" s="20" t="s">
        <v>18</v>
      </c>
      <c r="C85" s="21"/>
      <c r="D85" s="21"/>
      <c r="E85" s="103"/>
      <c r="F85" s="21"/>
      <c r="G85" s="21"/>
    </row>
    <row r="86" spans="1:7" hidden="1" x14ac:dyDescent="0.25">
      <c r="A86" s="14"/>
      <c r="B86" s="20" t="s">
        <v>19</v>
      </c>
      <c r="C86" s="21"/>
      <c r="D86" s="21"/>
      <c r="E86" s="103"/>
      <c r="F86" s="21"/>
      <c r="G86" s="21"/>
    </row>
    <row r="87" spans="1:7" hidden="1" x14ac:dyDescent="0.25">
      <c r="A87" s="14"/>
      <c r="B87" s="20" t="s">
        <v>20</v>
      </c>
      <c r="C87" s="21"/>
      <c r="D87" s="21"/>
      <c r="E87" s="103"/>
      <c r="F87" s="21"/>
      <c r="G87" s="21"/>
    </row>
    <row r="88" spans="1:7" hidden="1" x14ac:dyDescent="0.25">
      <c r="A88" s="14"/>
      <c r="B88" s="20" t="s">
        <v>21</v>
      </c>
      <c r="C88" s="21"/>
      <c r="D88" s="21"/>
      <c r="E88" s="103"/>
      <c r="F88" s="21"/>
      <c r="G88" s="21"/>
    </row>
    <row r="89" spans="1:7" hidden="1" x14ac:dyDescent="0.25">
      <c r="A89" s="14"/>
      <c r="B89" s="20" t="s">
        <v>22</v>
      </c>
      <c r="C89" s="21"/>
      <c r="D89" s="21"/>
      <c r="E89" s="103"/>
      <c r="F89" s="21"/>
      <c r="G89" s="21"/>
    </row>
    <row r="90" spans="1:7" hidden="1" x14ac:dyDescent="0.25">
      <c r="A90" s="14" t="s">
        <v>41</v>
      </c>
      <c r="B90" s="19" t="s">
        <v>28</v>
      </c>
      <c r="C90" s="21"/>
      <c r="D90" s="21"/>
      <c r="E90" s="103"/>
      <c r="F90" s="21"/>
      <c r="G90" s="21"/>
    </row>
    <row r="91" spans="1:7" hidden="1" x14ac:dyDescent="0.25">
      <c r="A91" s="14"/>
      <c r="B91" s="20" t="s">
        <v>17</v>
      </c>
      <c r="C91" s="21"/>
      <c r="D91" s="21"/>
      <c r="E91" s="103"/>
      <c r="F91" s="21"/>
      <c r="G91" s="21"/>
    </row>
    <row r="92" spans="1:7" hidden="1" x14ac:dyDescent="0.25">
      <c r="A92" s="14"/>
      <c r="B92" s="20" t="s">
        <v>18</v>
      </c>
      <c r="C92" s="21"/>
      <c r="D92" s="21"/>
      <c r="E92" s="103"/>
      <c r="F92" s="21"/>
      <c r="G92" s="21"/>
    </row>
    <row r="93" spans="1:7" hidden="1" x14ac:dyDescent="0.25">
      <c r="A93" s="14"/>
      <c r="B93" s="20" t="s">
        <v>19</v>
      </c>
      <c r="C93" s="21"/>
      <c r="D93" s="21"/>
      <c r="E93" s="103"/>
      <c r="F93" s="21"/>
      <c r="G93" s="21"/>
    </row>
    <row r="94" spans="1:7" hidden="1" x14ac:dyDescent="0.25">
      <c r="A94" s="14"/>
      <c r="B94" s="20" t="s">
        <v>20</v>
      </c>
      <c r="C94" s="21"/>
      <c r="D94" s="21"/>
      <c r="E94" s="103"/>
      <c r="F94" s="21"/>
      <c r="G94" s="21"/>
    </row>
    <row r="95" spans="1:7" hidden="1" x14ac:dyDescent="0.25">
      <c r="A95" s="14"/>
      <c r="B95" s="20" t="s">
        <v>21</v>
      </c>
      <c r="C95" s="21"/>
      <c r="D95" s="21"/>
      <c r="E95" s="103"/>
      <c r="F95" s="21"/>
      <c r="G95" s="21"/>
    </row>
    <row r="96" spans="1:7" hidden="1" x14ac:dyDescent="0.25">
      <c r="A96" s="14"/>
      <c r="B96" s="20" t="s">
        <v>22</v>
      </c>
      <c r="C96" s="21"/>
      <c r="D96" s="21"/>
      <c r="E96" s="103"/>
      <c r="F96" s="21"/>
      <c r="G96" s="21"/>
    </row>
    <row r="97" spans="1:7" hidden="1" x14ac:dyDescent="0.25">
      <c r="A97" s="14" t="s">
        <v>42</v>
      </c>
      <c r="B97" s="18" t="s">
        <v>30</v>
      </c>
      <c r="C97" s="21"/>
      <c r="D97" s="21"/>
      <c r="E97" s="103"/>
      <c r="F97" s="21"/>
      <c r="G97" s="21"/>
    </row>
    <row r="98" spans="1:7" hidden="1" x14ac:dyDescent="0.25">
      <c r="A98" s="14" t="s">
        <v>43</v>
      </c>
      <c r="B98" s="19" t="s">
        <v>16</v>
      </c>
      <c r="C98" s="21"/>
      <c r="D98" s="21"/>
      <c r="E98" s="103"/>
      <c r="F98" s="21"/>
      <c r="G98" s="21"/>
    </row>
    <row r="99" spans="1:7" hidden="1" x14ac:dyDescent="0.25">
      <c r="A99" s="14"/>
      <c r="B99" s="20" t="s">
        <v>17</v>
      </c>
      <c r="C99" s="21"/>
      <c r="D99" s="21"/>
      <c r="E99" s="103"/>
      <c r="F99" s="21"/>
      <c r="G99" s="21"/>
    </row>
    <row r="100" spans="1:7" hidden="1" x14ac:dyDescent="0.25">
      <c r="A100" s="14"/>
      <c r="B100" s="20" t="s">
        <v>18</v>
      </c>
      <c r="C100" s="21"/>
      <c r="D100" s="21"/>
      <c r="E100" s="103"/>
      <c r="F100" s="21"/>
      <c r="G100" s="21"/>
    </row>
    <row r="101" spans="1:7" hidden="1" x14ac:dyDescent="0.25">
      <c r="A101" s="14"/>
      <c r="B101" s="20" t="s">
        <v>19</v>
      </c>
      <c r="C101" s="21"/>
      <c r="D101" s="21"/>
      <c r="E101" s="103"/>
      <c r="F101" s="21"/>
      <c r="G101" s="21"/>
    </row>
    <row r="102" spans="1:7" hidden="1" x14ac:dyDescent="0.25">
      <c r="A102" s="14"/>
      <c r="B102" s="20" t="s">
        <v>20</v>
      </c>
      <c r="C102" s="21"/>
      <c r="D102" s="21"/>
      <c r="E102" s="103"/>
      <c r="F102" s="21"/>
      <c r="G102" s="21"/>
    </row>
    <row r="103" spans="1:7" hidden="1" x14ac:dyDescent="0.25">
      <c r="A103" s="14"/>
      <c r="B103" s="20" t="s">
        <v>21</v>
      </c>
      <c r="C103" s="21"/>
      <c r="D103" s="21"/>
      <c r="E103" s="103"/>
      <c r="F103" s="21"/>
      <c r="G103" s="21"/>
    </row>
    <row r="104" spans="1:7" hidden="1" x14ac:dyDescent="0.25">
      <c r="A104" s="14"/>
      <c r="B104" s="20" t="s">
        <v>22</v>
      </c>
      <c r="C104" s="21"/>
      <c r="D104" s="21"/>
      <c r="E104" s="103"/>
      <c r="F104" s="21"/>
      <c r="G104" s="21"/>
    </row>
    <row r="105" spans="1:7" hidden="1" x14ac:dyDescent="0.25">
      <c r="A105" s="14" t="s">
        <v>44</v>
      </c>
      <c r="B105" s="19" t="s">
        <v>24</v>
      </c>
      <c r="C105" s="21"/>
      <c r="D105" s="21"/>
      <c r="E105" s="103"/>
      <c r="F105" s="21"/>
      <c r="G105" s="21"/>
    </row>
    <row r="106" spans="1:7" hidden="1" x14ac:dyDescent="0.25">
      <c r="A106" s="14"/>
      <c r="B106" s="20" t="s">
        <v>17</v>
      </c>
      <c r="C106" s="21"/>
      <c r="D106" s="21"/>
      <c r="E106" s="103"/>
      <c r="F106" s="21"/>
      <c r="G106" s="21"/>
    </row>
    <row r="107" spans="1:7" hidden="1" x14ac:dyDescent="0.25">
      <c r="A107" s="14"/>
      <c r="B107" s="20" t="s">
        <v>18</v>
      </c>
      <c r="C107" s="21"/>
      <c r="D107" s="21"/>
      <c r="E107" s="103"/>
      <c r="F107" s="21"/>
      <c r="G107" s="21"/>
    </row>
    <row r="108" spans="1:7" hidden="1" x14ac:dyDescent="0.25">
      <c r="A108" s="14"/>
      <c r="B108" s="20" t="s">
        <v>19</v>
      </c>
      <c r="C108" s="21"/>
      <c r="D108" s="21"/>
      <c r="E108" s="103"/>
      <c r="F108" s="21"/>
      <c r="G108" s="21"/>
    </row>
    <row r="109" spans="1:7" hidden="1" x14ac:dyDescent="0.25">
      <c r="A109" s="14"/>
      <c r="B109" s="20" t="s">
        <v>20</v>
      </c>
      <c r="C109" s="21"/>
      <c r="D109" s="21"/>
      <c r="E109" s="103"/>
      <c r="F109" s="21"/>
      <c r="G109" s="21"/>
    </row>
    <row r="110" spans="1:7" hidden="1" x14ac:dyDescent="0.25">
      <c r="A110" s="14"/>
      <c r="B110" s="20" t="s">
        <v>21</v>
      </c>
      <c r="C110" s="21"/>
      <c r="D110" s="21"/>
      <c r="E110" s="103"/>
      <c r="F110" s="21"/>
      <c r="G110" s="21"/>
    </row>
    <row r="111" spans="1:7" hidden="1" x14ac:dyDescent="0.25">
      <c r="A111" s="14"/>
      <c r="B111" s="20" t="s">
        <v>22</v>
      </c>
      <c r="C111" s="21"/>
      <c r="D111" s="21"/>
      <c r="E111" s="103"/>
      <c r="F111" s="21"/>
      <c r="G111" s="21"/>
    </row>
    <row r="112" spans="1:7" hidden="1" x14ac:dyDescent="0.25">
      <c r="A112" s="14" t="s">
        <v>45</v>
      </c>
      <c r="B112" s="19" t="s">
        <v>26</v>
      </c>
      <c r="C112" s="21"/>
      <c r="D112" s="21"/>
      <c r="E112" s="103"/>
      <c r="F112" s="21"/>
      <c r="G112" s="21"/>
    </row>
    <row r="113" spans="1:7" hidden="1" x14ac:dyDescent="0.25">
      <c r="A113" s="14"/>
      <c r="B113" s="20" t="s">
        <v>17</v>
      </c>
      <c r="C113" s="21"/>
      <c r="D113" s="21"/>
      <c r="E113" s="103"/>
      <c r="F113" s="21"/>
      <c r="G113" s="21"/>
    </row>
    <row r="114" spans="1:7" hidden="1" x14ac:dyDescent="0.25">
      <c r="A114" s="14"/>
      <c r="B114" s="20" t="s">
        <v>18</v>
      </c>
      <c r="C114" s="21"/>
      <c r="D114" s="21"/>
      <c r="E114" s="103"/>
      <c r="F114" s="21"/>
      <c r="G114" s="21"/>
    </row>
    <row r="115" spans="1:7" hidden="1" x14ac:dyDescent="0.25">
      <c r="A115" s="14"/>
      <c r="B115" s="20" t="s">
        <v>19</v>
      </c>
      <c r="C115" s="21"/>
      <c r="D115" s="21"/>
      <c r="E115" s="103"/>
      <c r="F115" s="21"/>
      <c r="G115" s="21"/>
    </row>
    <row r="116" spans="1:7" hidden="1" x14ac:dyDescent="0.25">
      <c r="A116" s="14"/>
      <c r="B116" s="20" t="s">
        <v>20</v>
      </c>
      <c r="C116" s="21"/>
      <c r="D116" s="21"/>
      <c r="E116" s="103"/>
      <c r="F116" s="21"/>
      <c r="G116" s="21"/>
    </row>
    <row r="117" spans="1:7" hidden="1" x14ac:dyDescent="0.25">
      <c r="A117" s="14"/>
      <c r="B117" s="20" t="s">
        <v>21</v>
      </c>
      <c r="C117" s="21"/>
      <c r="D117" s="21"/>
      <c r="E117" s="103"/>
      <c r="F117" s="21"/>
      <c r="G117" s="21"/>
    </row>
    <row r="118" spans="1:7" hidden="1" x14ac:dyDescent="0.25">
      <c r="A118" s="14"/>
      <c r="B118" s="20" t="s">
        <v>22</v>
      </c>
      <c r="C118" s="21"/>
      <c r="D118" s="21"/>
      <c r="E118" s="103"/>
      <c r="F118" s="21"/>
      <c r="G118" s="21"/>
    </row>
    <row r="119" spans="1:7" hidden="1" x14ac:dyDescent="0.25">
      <c r="A119" s="14" t="s">
        <v>46</v>
      </c>
      <c r="B119" s="19" t="s">
        <v>28</v>
      </c>
      <c r="C119" s="21"/>
      <c r="D119" s="21"/>
      <c r="E119" s="103"/>
      <c r="F119" s="21"/>
      <c r="G119" s="21"/>
    </row>
    <row r="120" spans="1:7" hidden="1" x14ac:dyDescent="0.25">
      <c r="A120" s="14"/>
      <c r="B120" s="20" t="s">
        <v>17</v>
      </c>
      <c r="C120" s="21"/>
      <c r="D120" s="21"/>
      <c r="E120" s="103"/>
      <c r="F120" s="21"/>
      <c r="G120" s="21"/>
    </row>
    <row r="121" spans="1:7" hidden="1" x14ac:dyDescent="0.25">
      <c r="A121" s="14"/>
      <c r="B121" s="20" t="s">
        <v>18</v>
      </c>
      <c r="C121" s="21"/>
      <c r="D121" s="21"/>
      <c r="E121" s="103"/>
      <c r="F121" s="21"/>
      <c r="G121" s="21"/>
    </row>
    <row r="122" spans="1:7" hidden="1" x14ac:dyDescent="0.25">
      <c r="A122" s="14"/>
      <c r="B122" s="20" t="s">
        <v>19</v>
      </c>
      <c r="C122" s="21"/>
      <c r="D122" s="21"/>
      <c r="E122" s="103"/>
      <c r="F122" s="21"/>
      <c r="G122" s="21"/>
    </row>
    <row r="123" spans="1:7" hidden="1" x14ac:dyDescent="0.25">
      <c r="A123" s="14"/>
      <c r="B123" s="20" t="s">
        <v>20</v>
      </c>
      <c r="C123" s="21"/>
      <c r="D123" s="21"/>
      <c r="E123" s="103"/>
      <c r="F123" s="21"/>
      <c r="G123" s="21"/>
    </row>
    <row r="124" spans="1:7" hidden="1" x14ac:dyDescent="0.25">
      <c r="A124" s="14"/>
      <c r="B124" s="20" t="s">
        <v>21</v>
      </c>
      <c r="C124" s="21"/>
      <c r="D124" s="21"/>
      <c r="E124" s="103"/>
      <c r="F124" s="21"/>
      <c r="G124" s="21"/>
    </row>
    <row r="125" spans="1:7" hidden="1" x14ac:dyDescent="0.25">
      <c r="A125" s="14"/>
      <c r="B125" s="20" t="s">
        <v>22</v>
      </c>
      <c r="C125" s="21"/>
      <c r="D125" s="21"/>
      <c r="E125" s="103"/>
      <c r="F125" s="21"/>
      <c r="G125" s="21"/>
    </row>
    <row r="126" spans="1:7" ht="0.75" customHeight="1" x14ac:dyDescent="0.25">
      <c r="A126" s="14" t="s">
        <v>47</v>
      </c>
      <c r="B126" s="15" t="s">
        <v>48</v>
      </c>
      <c r="C126" s="21"/>
      <c r="D126" s="21"/>
      <c r="E126" s="103"/>
      <c r="F126" s="21"/>
      <c r="G126" s="21"/>
    </row>
    <row r="127" spans="1:7" hidden="1" x14ac:dyDescent="0.25">
      <c r="A127" s="14" t="s">
        <v>49</v>
      </c>
      <c r="B127" s="18" t="s">
        <v>14</v>
      </c>
      <c r="C127" s="21"/>
      <c r="D127" s="21"/>
      <c r="E127" s="103"/>
      <c r="F127" s="21"/>
      <c r="G127" s="21"/>
    </row>
    <row r="128" spans="1:7" hidden="1" x14ac:dyDescent="0.25">
      <c r="A128" s="14" t="s">
        <v>50</v>
      </c>
      <c r="B128" s="19" t="s">
        <v>16</v>
      </c>
      <c r="C128" s="21"/>
      <c r="D128" s="21"/>
      <c r="E128" s="103"/>
      <c r="F128" s="21"/>
      <c r="G128" s="21"/>
    </row>
    <row r="129" spans="1:7" hidden="1" x14ac:dyDescent="0.25">
      <c r="A129" s="14"/>
      <c r="B129" s="20" t="s">
        <v>17</v>
      </c>
      <c r="C129" s="21"/>
      <c r="D129" s="21"/>
      <c r="E129" s="103"/>
      <c r="F129" s="21"/>
      <c r="G129" s="21"/>
    </row>
    <row r="130" spans="1:7" hidden="1" x14ac:dyDescent="0.25">
      <c r="A130" s="14"/>
      <c r="B130" s="20" t="s">
        <v>18</v>
      </c>
      <c r="C130" s="21"/>
      <c r="D130" s="21"/>
      <c r="E130" s="103"/>
      <c r="F130" s="21"/>
      <c r="G130" s="21"/>
    </row>
    <row r="131" spans="1:7" hidden="1" x14ac:dyDescent="0.25">
      <c r="A131" s="14"/>
      <c r="B131" s="20" t="s">
        <v>19</v>
      </c>
      <c r="C131" s="21"/>
      <c r="D131" s="21"/>
      <c r="E131" s="103"/>
      <c r="F131" s="21"/>
      <c r="G131" s="21"/>
    </row>
    <row r="132" spans="1:7" hidden="1" x14ac:dyDescent="0.25">
      <c r="A132" s="14"/>
      <c r="B132" s="20" t="s">
        <v>20</v>
      </c>
      <c r="C132" s="21"/>
      <c r="D132" s="21"/>
      <c r="E132" s="103"/>
      <c r="F132" s="21"/>
      <c r="G132" s="21"/>
    </row>
    <row r="133" spans="1:7" hidden="1" x14ac:dyDescent="0.25">
      <c r="A133" s="14"/>
      <c r="B133" s="20" t="s">
        <v>21</v>
      </c>
      <c r="C133" s="21"/>
      <c r="D133" s="21"/>
      <c r="E133" s="103"/>
      <c r="F133" s="21"/>
      <c r="G133" s="21"/>
    </row>
    <row r="134" spans="1:7" hidden="1" x14ac:dyDescent="0.25">
      <c r="A134" s="14"/>
      <c r="B134" s="20" t="s">
        <v>22</v>
      </c>
      <c r="C134" s="21"/>
      <c r="D134" s="21"/>
      <c r="E134" s="103"/>
      <c r="F134" s="21"/>
      <c r="G134" s="21"/>
    </row>
    <row r="135" spans="1:7" hidden="1" x14ac:dyDescent="0.25">
      <c r="A135" s="14" t="s">
        <v>51</v>
      </c>
      <c r="B135" s="19" t="s">
        <v>24</v>
      </c>
      <c r="C135" s="21"/>
      <c r="D135" s="21"/>
      <c r="E135" s="103"/>
      <c r="F135" s="21"/>
      <c r="G135" s="21"/>
    </row>
    <row r="136" spans="1:7" hidden="1" x14ac:dyDescent="0.25">
      <c r="A136" s="14"/>
      <c r="B136" s="20" t="s">
        <v>17</v>
      </c>
      <c r="C136" s="21"/>
      <c r="D136" s="21"/>
      <c r="E136" s="103"/>
      <c r="F136" s="21"/>
      <c r="G136" s="21"/>
    </row>
    <row r="137" spans="1:7" hidden="1" x14ac:dyDescent="0.25">
      <c r="A137" s="14"/>
      <c r="B137" s="20" t="s">
        <v>18</v>
      </c>
      <c r="C137" s="21"/>
      <c r="D137" s="21"/>
      <c r="E137" s="103"/>
      <c r="F137" s="21"/>
      <c r="G137" s="21"/>
    </row>
    <row r="138" spans="1:7" hidden="1" x14ac:dyDescent="0.25">
      <c r="A138" s="14"/>
      <c r="B138" s="20" t="s">
        <v>19</v>
      </c>
      <c r="C138" s="21"/>
      <c r="D138" s="21"/>
      <c r="E138" s="103"/>
      <c r="F138" s="21"/>
      <c r="G138" s="21"/>
    </row>
    <row r="139" spans="1:7" hidden="1" x14ac:dyDescent="0.25">
      <c r="A139" s="14"/>
      <c r="B139" s="20" t="s">
        <v>20</v>
      </c>
      <c r="C139" s="21"/>
      <c r="D139" s="21"/>
      <c r="E139" s="103"/>
      <c r="F139" s="21"/>
      <c r="G139" s="21"/>
    </row>
    <row r="140" spans="1:7" hidden="1" x14ac:dyDescent="0.25">
      <c r="A140" s="14"/>
      <c r="B140" s="20" t="s">
        <v>21</v>
      </c>
      <c r="C140" s="21"/>
      <c r="D140" s="21"/>
      <c r="E140" s="103"/>
      <c r="F140" s="21"/>
      <c r="G140" s="21"/>
    </row>
    <row r="141" spans="1:7" hidden="1" x14ac:dyDescent="0.25">
      <c r="A141" s="14"/>
      <c r="B141" s="20" t="s">
        <v>22</v>
      </c>
      <c r="C141" s="21"/>
      <c r="D141" s="21"/>
      <c r="E141" s="103"/>
      <c r="F141" s="21"/>
      <c r="G141" s="21"/>
    </row>
    <row r="142" spans="1:7" hidden="1" x14ac:dyDescent="0.25">
      <c r="A142" s="14" t="s">
        <v>52</v>
      </c>
      <c r="B142" s="19" t="s">
        <v>26</v>
      </c>
      <c r="C142" s="21"/>
      <c r="D142" s="21"/>
      <c r="E142" s="103"/>
      <c r="F142" s="21"/>
      <c r="G142" s="21"/>
    </row>
    <row r="143" spans="1:7" hidden="1" x14ac:dyDescent="0.25">
      <c r="A143" s="14"/>
      <c r="B143" s="20" t="s">
        <v>17</v>
      </c>
      <c r="C143" s="21"/>
      <c r="D143" s="21"/>
      <c r="E143" s="103"/>
      <c r="F143" s="21"/>
      <c r="G143" s="21"/>
    </row>
    <row r="144" spans="1:7" hidden="1" x14ac:dyDescent="0.25">
      <c r="A144" s="14"/>
      <c r="B144" s="20" t="s">
        <v>18</v>
      </c>
      <c r="C144" s="21"/>
      <c r="D144" s="21"/>
      <c r="E144" s="103"/>
      <c r="F144" s="21"/>
      <c r="G144" s="21"/>
    </row>
    <row r="145" spans="1:7" hidden="1" x14ac:dyDescent="0.25">
      <c r="A145" s="14"/>
      <c r="B145" s="20" t="s">
        <v>18</v>
      </c>
      <c r="C145" s="21"/>
      <c r="D145" s="21"/>
      <c r="E145" s="103"/>
      <c r="F145" s="21"/>
      <c r="G145" s="21"/>
    </row>
    <row r="146" spans="1:7" hidden="1" x14ac:dyDescent="0.25">
      <c r="A146" s="14"/>
      <c r="B146" s="20" t="s">
        <v>19</v>
      </c>
      <c r="C146" s="21"/>
      <c r="D146" s="21"/>
      <c r="E146" s="103"/>
      <c r="F146" s="21"/>
      <c r="G146" s="21"/>
    </row>
    <row r="147" spans="1:7" hidden="1" x14ac:dyDescent="0.25">
      <c r="A147" s="14"/>
      <c r="B147" s="20" t="s">
        <v>20</v>
      </c>
      <c r="C147" s="21"/>
      <c r="D147" s="21"/>
      <c r="E147" s="103"/>
      <c r="F147" s="21"/>
      <c r="G147" s="21"/>
    </row>
    <row r="148" spans="1:7" hidden="1" x14ac:dyDescent="0.25">
      <c r="A148" s="14"/>
      <c r="B148" s="20" t="s">
        <v>21</v>
      </c>
      <c r="C148" s="21"/>
      <c r="D148" s="21"/>
      <c r="E148" s="103"/>
      <c r="F148" s="21"/>
      <c r="G148" s="21"/>
    </row>
    <row r="149" spans="1:7" hidden="1" x14ac:dyDescent="0.25">
      <c r="A149" s="14"/>
      <c r="B149" s="20" t="s">
        <v>22</v>
      </c>
      <c r="C149" s="21"/>
      <c r="D149" s="21"/>
      <c r="E149" s="103"/>
      <c r="F149" s="21"/>
      <c r="G149" s="21"/>
    </row>
    <row r="150" spans="1:7" hidden="1" x14ac:dyDescent="0.25">
      <c r="A150" s="14" t="s">
        <v>53</v>
      </c>
      <c r="B150" s="19" t="s">
        <v>28</v>
      </c>
      <c r="C150" s="21"/>
      <c r="D150" s="21"/>
      <c r="E150" s="103"/>
      <c r="F150" s="21"/>
      <c r="G150" s="21"/>
    </row>
    <row r="151" spans="1:7" hidden="1" x14ac:dyDescent="0.25">
      <c r="A151" s="14"/>
      <c r="B151" s="20" t="s">
        <v>17</v>
      </c>
      <c r="C151" s="21"/>
      <c r="D151" s="21"/>
      <c r="E151" s="103"/>
      <c r="F151" s="21"/>
      <c r="G151" s="21"/>
    </row>
    <row r="152" spans="1:7" hidden="1" x14ac:dyDescent="0.25">
      <c r="A152" s="14"/>
      <c r="B152" s="20" t="s">
        <v>18</v>
      </c>
      <c r="D152" s="21"/>
    </row>
    <row r="153" spans="1:7" hidden="1" x14ac:dyDescent="0.25">
      <c r="A153" s="14"/>
      <c r="B153" s="20" t="s">
        <v>19</v>
      </c>
      <c r="C153" s="21"/>
      <c r="D153" s="21"/>
      <c r="E153" s="103"/>
      <c r="F153" s="21"/>
      <c r="G153" s="22"/>
    </row>
    <row r="154" spans="1:7" hidden="1" x14ac:dyDescent="0.25">
      <c r="A154" s="14"/>
      <c r="B154" s="20" t="s">
        <v>20</v>
      </c>
      <c r="C154" s="21"/>
      <c r="D154" s="21"/>
      <c r="E154" s="103"/>
      <c r="F154" s="21"/>
      <c r="G154" s="22"/>
    </row>
    <row r="155" spans="1:7" hidden="1" x14ac:dyDescent="0.25">
      <c r="A155" s="14"/>
      <c r="B155" s="20" t="s">
        <v>21</v>
      </c>
      <c r="C155" s="21"/>
      <c r="D155" s="21"/>
      <c r="E155" s="103"/>
      <c r="F155" s="21"/>
      <c r="G155" s="22"/>
    </row>
    <row r="156" spans="1:7" hidden="1" x14ac:dyDescent="0.25">
      <c r="A156" s="14"/>
      <c r="B156" s="20" t="s">
        <v>22</v>
      </c>
      <c r="C156" s="21"/>
      <c r="D156" s="21"/>
      <c r="E156" s="103"/>
      <c r="F156" s="21"/>
      <c r="G156" s="22"/>
    </row>
    <row r="157" spans="1:7" ht="0.75" customHeight="1" x14ac:dyDescent="0.25">
      <c r="A157" s="14" t="s">
        <v>54</v>
      </c>
      <c r="B157" s="18" t="s">
        <v>30</v>
      </c>
      <c r="C157" s="21"/>
      <c r="D157" s="21"/>
      <c r="E157" s="103"/>
      <c r="F157" s="21"/>
      <c r="G157" s="22"/>
    </row>
    <row r="158" spans="1:7" hidden="1" x14ac:dyDescent="0.25">
      <c r="A158" s="14" t="s">
        <v>55</v>
      </c>
      <c r="B158" s="19" t="s">
        <v>16</v>
      </c>
      <c r="C158" s="21"/>
      <c r="D158" s="21"/>
      <c r="E158" s="103"/>
      <c r="F158" s="21"/>
      <c r="G158" s="22"/>
    </row>
    <row r="159" spans="1:7" hidden="1" x14ac:dyDescent="0.25">
      <c r="A159" s="14" t="s">
        <v>56</v>
      </c>
      <c r="B159" s="20" t="s">
        <v>17</v>
      </c>
      <c r="C159" s="21"/>
      <c r="D159" s="21"/>
      <c r="E159" s="103"/>
      <c r="F159" s="21"/>
      <c r="G159" s="22"/>
    </row>
    <row r="160" spans="1:7" hidden="1" x14ac:dyDescent="0.25">
      <c r="A160" s="14" t="s">
        <v>57</v>
      </c>
      <c r="B160" s="20" t="s">
        <v>18</v>
      </c>
      <c r="C160" s="21"/>
      <c r="D160" s="21"/>
      <c r="E160" s="103"/>
      <c r="F160" s="21"/>
      <c r="G160" s="22"/>
    </row>
    <row r="161" spans="1:7" hidden="1" x14ac:dyDescent="0.25">
      <c r="A161" s="14" t="s">
        <v>58</v>
      </c>
      <c r="B161" s="20" t="s">
        <v>19</v>
      </c>
      <c r="C161" s="21"/>
      <c r="D161" s="21"/>
      <c r="E161" s="103"/>
      <c r="F161" s="21"/>
      <c r="G161" s="22"/>
    </row>
    <row r="162" spans="1:7" hidden="1" x14ac:dyDescent="0.25">
      <c r="A162" s="14" t="s">
        <v>59</v>
      </c>
      <c r="B162" s="20" t="s">
        <v>20</v>
      </c>
      <c r="C162" s="21"/>
      <c r="D162" s="21"/>
      <c r="E162" s="103"/>
      <c r="F162" s="21"/>
      <c r="G162" s="22"/>
    </row>
    <row r="163" spans="1:7" hidden="1" x14ac:dyDescent="0.25">
      <c r="A163" s="14" t="s">
        <v>60</v>
      </c>
      <c r="B163" s="20" t="s">
        <v>21</v>
      </c>
      <c r="C163" s="21"/>
      <c r="D163" s="21"/>
      <c r="E163" s="103"/>
      <c r="F163" s="21"/>
      <c r="G163" s="22"/>
    </row>
    <row r="164" spans="1:7" hidden="1" x14ac:dyDescent="0.25">
      <c r="A164" s="14" t="s">
        <v>61</v>
      </c>
      <c r="B164" s="20" t="s">
        <v>22</v>
      </c>
      <c r="C164" s="21"/>
      <c r="D164" s="21"/>
      <c r="E164" s="103"/>
      <c r="F164" s="21"/>
      <c r="G164" s="22"/>
    </row>
    <row r="165" spans="1:7" hidden="1" x14ac:dyDescent="0.25">
      <c r="A165" s="14" t="s">
        <v>62</v>
      </c>
      <c r="B165" s="19" t="s">
        <v>24</v>
      </c>
      <c r="C165" s="21"/>
      <c r="D165" s="21"/>
      <c r="E165" s="103"/>
      <c r="F165" s="21"/>
      <c r="G165" s="22"/>
    </row>
    <row r="166" spans="1:7" hidden="1" x14ac:dyDescent="0.25">
      <c r="A166" s="14" t="s">
        <v>63</v>
      </c>
      <c r="B166" s="20" t="s">
        <v>17</v>
      </c>
      <c r="C166" s="21"/>
      <c r="D166" s="21"/>
      <c r="E166" s="103"/>
      <c r="F166" s="21"/>
      <c r="G166" s="22"/>
    </row>
    <row r="167" spans="1:7" hidden="1" x14ac:dyDescent="0.25">
      <c r="A167" s="14" t="s">
        <v>64</v>
      </c>
      <c r="B167" s="20" t="s">
        <v>18</v>
      </c>
      <c r="C167" s="21"/>
      <c r="D167" s="21"/>
      <c r="E167" s="103"/>
      <c r="F167" s="21"/>
      <c r="G167" s="22"/>
    </row>
    <row r="168" spans="1:7" hidden="1" x14ac:dyDescent="0.25">
      <c r="A168" s="14" t="s">
        <v>65</v>
      </c>
      <c r="B168" s="20" t="s">
        <v>19</v>
      </c>
      <c r="C168" s="21"/>
      <c r="D168" s="21"/>
      <c r="E168" s="103"/>
      <c r="F168" s="21"/>
      <c r="G168" s="22"/>
    </row>
    <row r="169" spans="1:7" hidden="1" x14ac:dyDescent="0.25">
      <c r="A169" s="14" t="s">
        <v>66</v>
      </c>
      <c r="B169" s="20" t="s">
        <v>20</v>
      </c>
      <c r="C169" s="21"/>
      <c r="D169" s="21"/>
      <c r="E169" s="103"/>
      <c r="F169" s="21"/>
      <c r="G169" s="22"/>
    </row>
    <row r="170" spans="1:7" hidden="1" x14ac:dyDescent="0.25">
      <c r="A170" s="14" t="s">
        <v>67</v>
      </c>
      <c r="B170" s="20" t="s">
        <v>21</v>
      </c>
      <c r="C170" s="21"/>
      <c r="D170" s="21"/>
      <c r="E170" s="103"/>
      <c r="F170" s="21"/>
      <c r="G170" s="22"/>
    </row>
    <row r="171" spans="1:7" hidden="1" x14ac:dyDescent="0.25">
      <c r="A171" s="14" t="s">
        <v>68</v>
      </c>
      <c r="B171" s="20" t="s">
        <v>22</v>
      </c>
      <c r="C171" s="21"/>
      <c r="D171" s="21"/>
      <c r="E171" s="103"/>
      <c r="F171" s="21"/>
      <c r="G171" s="22"/>
    </row>
    <row r="172" spans="1:7" hidden="1" x14ac:dyDescent="0.25">
      <c r="A172" s="14" t="s">
        <v>69</v>
      </c>
      <c r="B172" s="19" t="s">
        <v>26</v>
      </c>
      <c r="C172" s="21"/>
      <c r="D172" s="21"/>
      <c r="E172" s="103"/>
      <c r="F172" s="21"/>
      <c r="G172" s="22"/>
    </row>
    <row r="173" spans="1:7" hidden="1" x14ac:dyDescent="0.25">
      <c r="A173" s="14" t="s">
        <v>70</v>
      </c>
      <c r="B173" s="20" t="s">
        <v>17</v>
      </c>
      <c r="C173" s="21"/>
      <c r="D173" s="21"/>
      <c r="E173" s="103"/>
      <c r="F173" s="21"/>
      <c r="G173" s="22"/>
    </row>
    <row r="174" spans="1:7" hidden="1" x14ac:dyDescent="0.25">
      <c r="A174" s="14" t="s">
        <v>71</v>
      </c>
      <c r="B174" s="20" t="s">
        <v>18</v>
      </c>
      <c r="C174" s="21"/>
      <c r="D174" s="21"/>
      <c r="E174" s="103"/>
      <c r="F174" s="21"/>
      <c r="G174" s="22"/>
    </row>
    <row r="175" spans="1:7" hidden="1" x14ac:dyDescent="0.25">
      <c r="A175" s="14" t="s">
        <v>72</v>
      </c>
      <c r="B175" s="20" t="s">
        <v>19</v>
      </c>
      <c r="C175" s="21"/>
      <c r="D175" s="21"/>
      <c r="E175" s="103"/>
      <c r="F175" s="21"/>
      <c r="G175" s="22"/>
    </row>
    <row r="176" spans="1:7" hidden="1" x14ac:dyDescent="0.25">
      <c r="A176" s="14" t="s">
        <v>73</v>
      </c>
      <c r="B176" s="20" t="s">
        <v>20</v>
      </c>
      <c r="C176" s="21"/>
      <c r="D176" s="21"/>
      <c r="E176" s="103"/>
      <c r="F176" s="21"/>
      <c r="G176" s="22"/>
    </row>
    <row r="177" spans="1:7" hidden="1" x14ac:dyDescent="0.25">
      <c r="A177" s="14" t="s">
        <v>74</v>
      </c>
      <c r="B177" s="20" t="s">
        <v>21</v>
      </c>
      <c r="C177" s="21"/>
      <c r="D177" s="21"/>
      <c r="E177" s="103"/>
      <c r="F177" s="21"/>
      <c r="G177" s="22"/>
    </row>
    <row r="178" spans="1:7" hidden="1" x14ac:dyDescent="0.25">
      <c r="A178" s="14" t="s">
        <v>75</v>
      </c>
      <c r="B178" s="20" t="s">
        <v>22</v>
      </c>
      <c r="C178" s="21"/>
      <c r="D178" s="21"/>
      <c r="E178" s="103"/>
      <c r="F178" s="21"/>
      <c r="G178" s="22"/>
    </row>
    <row r="179" spans="1:7" x14ac:dyDescent="0.25">
      <c r="A179" s="14" t="s">
        <v>76</v>
      </c>
      <c r="B179" s="19" t="s">
        <v>28</v>
      </c>
      <c r="C179" s="21"/>
      <c r="D179" s="21"/>
      <c r="E179" s="103"/>
      <c r="F179" s="21"/>
      <c r="G179" s="22"/>
    </row>
    <row r="180" spans="1:7" hidden="1" x14ac:dyDescent="0.25">
      <c r="A180" s="14"/>
      <c r="B180" s="20" t="s">
        <v>17</v>
      </c>
      <c r="C180" s="21"/>
      <c r="D180" s="21"/>
      <c r="E180" s="103"/>
      <c r="F180" s="21"/>
      <c r="G180" s="22"/>
    </row>
    <row r="181" spans="1:7" x14ac:dyDescent="0.25">
      <c r="A181" s="14"/>
      <c r="B181" s="20" t="s">
        <v>18</v>
      </c>
      <c r="C181" s="21">
        <v>2020</v>
      </c>
      <c r="D181" s="21">
        <v>35</v>
      </c>
      <c r="E181" s="21">
        <v>1</v>
      </c>
      <c r="F181" s="21"/>
      <c r="G181" s="22">
        <v>2198.1799999999998</v>
      </c>
    </row>
    <row r="182" spans="1:7" x14ac:dyDescent="0.25">
      <c r="A182" s="14"/>
      <c r="B182" s="20" t="s">
        <v>19</v>
      </c>
      <c r="C182" s="21">
        <v>2020</v>
      </c>
      <c r="D182" s="21">
        <v>110</v>
      </c>
      <c r="E182" s="21">
        <v>1</v>
      </c>
      <c r="F182" s="21"/>
      <c r="G182" s="22">
        <v>6070.73</v>
      </c>
    </row>
    <row r="183" spans="1:7" ht="0.75" customHeight="1" x14ac:dyDescent="0.25">
      <c r="A183" s="14"/>
      <c r="B183" s="20" t="s">
        <v>20</v>
      </c>
      <c r="C183" s="21"/>
      <c r="D183" s="21"/>
      <c r="E183" s="21"/>
      <c r="F183" s="21"/>
      <c r="G183" s="21"/>
    </row>
    <row r="184" spans="1:7" hidden="1" x14ac:dyDescent="0.25">
      <c r="A184" s="14"/>
      <c r="B184" s="20" t="s">
        <v>21</v>
      </c>
      <c r="C184" s="21"/>
      <c r="D184" s="21"/>
      <c r="E184" s="21"/>
      <c r="F184" s="21"/>
      <c r="G184" s="21"/>
    </row>
    <row r="185" spans="1:7" hidden="1" x14ac:dyDescent="0.25">
      <c r="A185" s="14"/>
      <c r="B185" s="20" t="s">
        <v>22</v>
      </c>
      <c r="C185" s="21"/>
      <c r="D185" s="21"/>
      <c r="E185" s="21"/>
      <c r="F185" s="21"/>
      <c r="G185" s="21"/>
    </row>
    <row r="186" spans="1:7" x14ac:dyDescent="0.25">
      <c r="A186" s="24"/>
      <c r="E186" s="25"/>
      <c r="F186" s="25"/>
      <c r="G186" s="25"/>
    </row>
    <row r="187" spans="1:7" x14ac:dyDescent="0.25">
      <c r="A187" s="24"/>
    </row>
    <row r="188" spans="1:7" x14ac:dyDescent="0.25">
      <c r="A188" s="26"/>
    </row>
    <row r="191" spans="1:7" x14ac:dyDescent="0.25">
      <c r="B191" s="27"/>
    </row>
  </sheetData>
  <mergeCells count="3">
    <mergeCell ref="F1:G1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view="pageBreakPreview" zoomScale="60" zoomScaleNormal="100" workbookViewId="0">
      <selection activeCell="E201" sqref="E201"/>
    </sheetView>
  </sheetViews>
  <sheetFormatPr defaultRowHeight="15.75" x14ac:dyDescent="0.25"/>
  <cols>
    <col min="1" max="1" width="10.7109375" style="1" customWidth="1"/>
    <col min="2" max="2" width="75.570312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4.7109375" style="2" customWidth="1"/>
    <col min="7" max="7" width="18.140625" style="2" customWidth="1"/>
    <col min="8" max="16384" width="9.140625" style="2"/>
  </cols>
  <sheetData>
    <row r="1" spans="1:7" ht="60" customHeight="1" x14ac:dyDescent="0.3">
      <c r="E1" s="3"/>
      <c r="F1" s="141" t="s">
        <v>286</v>
      </c>
      <c r="G1" s="141"/>
    </row>
    <row r="2" spans="1:7" ht="18.75" x14ac:dyDescent="0.3">
      <c r="E2" s="3"/>
      <c r="F2" s="88"/>
      <c r="G2" s="88"/>
    </row>
    <row r="3" spans="1:7" ht="53.25" customHeight="1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7.25" customHeight="1" x14ac:dyDescent="0.25">
      <c r="A4" s="144" t="s">
        <v>319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15" customHeight="1" x14ac:dyDescent="0.25">
      <c r="A7" s="10" t="s">
        <v>77</v>
      </c>
      <c r="B7" s="11" t="s">
        <v>78</v>
      </c>
      <c r="C7" s="39"/>
      <c r="D7" s="39"/>
      <c r="E7" s="39"/>
      <c r="F7" s="39"/>
      <c r="G7" s="13"/>
    </row>
    <row r="8" spans="1:7" hidden="1" x14ac:dyDescent="0.25">
      <c r="A8" s="14" t="s">
        <v>79</v>
      </c>
      <c r="B8" s="15" t="s">
        <v>80</v>
      </c>
      <c r="C8" s="21"/>
      <c r="D8" s="21"/>
      <c r="E8" s="21"/>
      <c r="F8" s="21"/>
      <c r="G8" s="22"/>
    </row>
    <row r="9" spans="1:7" hidden="1" x14ac:dyDescent="0.25">
      <c r="A9" s="14" t="s">
        <v>81</v>
      </c>
      <c r="B9" s="18" t="s">
        <v>82</v>
      </c>
      <c r="C9" s="21"/>
      <c r="D9" s="21"/>
      <c r="E9" s="21"/>
      <c r="F9" s="21"/>
      <c r="G9" s="22"/>
    </row>
    <row r="10" spans="1:7" hidden="1" x14ac:dyDescent="0.25">
      <c r="A10" s="14" t="s">
        <v>83</v>
      </c>
      <c r="B10" s="19" t="s">
        <v>84</v>
      </c>
      <c r="C10" s="21"/>
      <c r="D10" s="21"/>
      <c r="E10" s="21"/>
      <c r="F10" s="21"/>
      <c r="G10" s="22"/>
    </row>
    <row r="11" spans="1:7" hidden="1" x14ac:dyDescent="0.25">
      <c r="A11" s="14"/>
      <c r="B11" s="20" t="s">
        <v>17</v>
      </c>
      <c r="C11" s="21"/>
      <c r="D11" s="21"/>
      <c r="E11" s="21"/>
      <c r="F11" s="21"/>
      <c r="G11" s="22"/>
    </row>
    <row r="12" spans="1:7" hidden="1" x14ac:dyDescent="0.25">
      <c r="A12" s="14"/>
      <c r="B12" s="20" t="s">
        <v>18</v>
      </c>
      <c r="C12" s="21"/>
      <c r="D12" s="21"/>
      <c r="E12" s="21"/>
      <c r="F12" s="21"/>
      <c r="G12" s="22"/>
    </row>
    <row r="13" spans="1:7" hidden="1" x14ac:dyDescent="0.25">
      <c r="A13" s="14"/>
      <c r="B13" s="20" t="s">
        <v>19</v>
      </c>
      <c r="C13" s="21"/>
      <c r="D13" s="21"/>
      <c r="E13" s="21"/>
      <c r="F13" s="21"/>
      <c r="G13" s="22"/>
    </row>
    <row r="14" spans="1:7" hidden="1" x14ac:dyDescent="0.25">
      <c r="A14" s="14"/>
      <c r="B14" s="20" t="s">
        <v>20</v>
      </c>
      <c r="C14" s="21"/>
      <c r="D14" s="21"/>
      <c r="E14" s="21"/>
      <c r="F14" s="21"/>
      <c r="G14" s="22"/>
    </row>
    <row r="15" spans="1:7" hidden="1" x14ac:dyDescent="0.25">
      <c r="A15" s="14"/>
      <c r="B15" s="20" t="s">
        <v>21</v>
      </c>
      <c r="C15" s="21"/>
      <c r="D15" s="21"/>
      <c r="E15" s="21"/>
      <c r="F15" s="21"/>
      <c r="G15" s="22"/>
    </row>
    <row r="16" spans="1:7" hidden="1" x14ac:dyDescent="0.25">
      <c r="A16" s="14"/>
      <c r="B16" s="20" t="s">
        <v>22</v>
      </c>
      <c r="C16" s="21"/>
      <c r="D16" s="21"/>
      <c r="E16" s="21"/>
      <c r="F16" s="21"/>
      <c r="G16" s="22"/>
    </row>
    <row r="17" spans="1:7" hidden="1" x14ac:dyDescent="0.25">
      <c r="A17" s="14" t="s">
        <v>85</v>
      </c>
      <c r="B17" s="28" t="s">
        <v>86</v>
      </c>
      <c r="C17" s="21"/>
      <c r="D17" s="21"/>
      <c r="E17" s="21"/>
      <c r="F17" s="21"/>
      <c r="G17" s="22"/>
    </row>
    <row r="18" spans="1:7" hidden="1" x14ac:dyDescent="0.25">
      <c r="A18" s="14"/>
      <c r="B18" s="20" t="s">
        <v>17</v>
      </c>
      <c r="C18" s="21"/>
      <c r="D18" s="21"/>
      <c r="E18" s="21"/>
      <c r="F18" s="21"/>
      <c r="G18" s="22"/>
    </row>
    <row r="19" spans="1:7" hidden="1" x14ac:dyDescent="0.25">
      <c r="A19" s="14"/>
      <c r="B19" s="20" t="s">
        <v>18</v>
      </c>
      <c r="C19" s="21"/>
      <c r="D19" s="21"/>
      <c r="E19" s="21"/>
      <c r="F19" s="21"/>
      <c r="G19" s="22"/>
    </row>
    <row r="20" spans="1:7" hidden="1" x14ac:dyDescent="0.25">
      <c r="A20" s="14"/>
      <c r="B20" s="20" t="s">
        <v>19</v>
      </c>
      <c r="C20" s="21"/>
      <c r="D20" s="21"/>
      <c r="E20" s="21"/>
      <c r="F20" s="21"/>
      <c r="G20" s="22"/>
    </row>
    <row r="21" spans="1:7" hidden="1" x14ac:dyDescent="0.25">
      <c r="A21" s="14"/>
      <c r="B21" s="20" t="s">
        <v>20</v>
      </c>
      <c r="C21" s="21"/>
      <c r="D21" s="21"/>
      <c r="E21" s="21"/>
      <c r="F21" s="21"/>
      <c r="G21" s="22"/>
    </row>
    <row r="22" spans="1:7" hidden="1" x14ac:dyDescent="0.25">
      <c r="A22" s="14"/>
      <c r="B22" s="20" t="s">
        <v>21</v>
      </c>
      <c r="C22" s="21"/>
      <c r="D22" s="21"/>
      <c r="E22" s="21"/>
      <c r="F22" s="21"/>
      <c r="G22" s="22"/>
    </row>
    <row r="23" spans="1:7" hidden="1" x14ac:dyDescent="0.25">
      <c r="A23" s="14"/>
      <c r="B23" s="20" t="s">
        <v>22</v>
      </c>
      <c r="C23" s="21"/>
      <c r="D23" s="21"/>
      <c r="E23" s="21"/>
      <c r="F23" s="21"/>
      <c r="G23" s="22"/>
    </row>
    <row r="24" spans="1:7" x14ac:dyDescent="0.25">
      <c r="A24" s="14" t="s">
        <v>87</v>
      </c>
      <c r="B24" s="18" t="s">
        <v>88</v>
      </c>
      <c r="C24" s="21"/>
      <c r="D24" s="21"/>
      <c r="E24" s="21"/>
      <c r="F24" s="21"/>
      <c r="G24" s="22"/>
    </row>
    <row r="25" spans="1:7" x14ac:dyDescent="0.25">
      <c r="A25" s="14" t="s">
        <v>89</v>
      </c>
      <c r="B25" s="19" t="s">
        <v>84</v>
      </c>
      <c r="C25" s="21"/>
      <c r="D25" s="21"/>
      <c r="E25" s="21"/>
      <c r="F25" s="21"/>
      <c r="G25" s="22"/>
    </row>
    <row r="26" spans="1:7" hidden="1" x14ac:dyDescent="0.25">
      <c r="A26" s="14"/>
      <c r="B26" s="20" t="s">
        <v>17</v>
      </c>
      <c r="C26" s="21"/>
      <c r="D26" s="21"/>
      <c r="E26" s="21"/>
      <c r="F26" s="21"/>
      <c r="G26" s="22"/>
    </row>
    <row r="27" spans="1:7" hidden="1" x14ac:dyDescent="0.25">
      <c r="A27" s="14"/>
      <c r="B27" s="20" t="s">
        <v>18</v>
      </c>
      <c r="C27" s="21"/>
      <c r="D27" s="21"/>
      <c r="E27" s="21"/>
      <c r="F27" s="21"/>
      <c r="G27" s="22"/>
    </row>
    <row r="28" spans="1:7" x14ac:dyDescent="0.25">
      <c r="A28" s="14"/>
      <c r="B28" s="20" t="s">
        <v>19</v>
      </c>
      <c r="C28" s="21">
        <v>2020</v>
      </c>
      <c r="D28" s="21">
        <v>0.4</v>
      </c>
      <c r="E28" s="21">
        <v>1</v>
      </c>
      <c r="F28" s="21"/>
      <c r="G28" s="22">
        <f>5198.73+4485.01</f>
        <v>9683.74</v>
      </c>
    </row>
    <row r="29" spans="1:7" x14ac:dyDescent="0.25">
      <c r="A29" s="14"/>
      <c r="B29" s="20" t="s">
        <v>19</v>
      </c>
      <c r="C29" s="21">
        <v>2020</v>
      </c>
      <c r="D29" s="21">
        <v>10</v>
      </c>
      <c r="E29" s="21">
        <v>1</v>
      </c>
      <c r="F29" s="21"/>
      <c r="G29" s="22">
        <f>10758.19+11310.52</f>
        <v>22068.71</v>
      </c>
    </row>
    <row r="30" spans="1:7" x14ac:dyDescent="0.25">
      <c r="A30" s="14"/>
      <c r="B30" s="20" t="s">
        <v>20</v>
      </c>
      <c r="C30" s="21">
        <v>2020</v>
      </c>
      <c r="D30" s="21">
        <v>10</v>
      </c>
      <c r="E30" s="21">
        <v>1</v>
      </c>
      <c r="F30" s="21"/>
      <c r="G30" s="22">
        <v>13570.67</v>
      </c>
    </row>
    <row r="31" spans="1:7" ht="0.75" customHeight="1" x14ac:dyDescent="0.25">
      <c r="A31" s="14"/>
      <c r="B31" s="20" t="s">
        <v>21</v>
      </c>
      <c r="C31" s="16"/>
      <c r="D31" s="16"/>
      <c r="E31" s="16"/>
      <c r="F31" s="16"/>
      <c r="G31" s="16"/>
    </row>
    <row r="32" spans="1:7" hidden="1" x14ac:dyDescent="0.25">
      <c r="A32" s="14"/>
      <c r="B32" s="20" t="s">
        <v>22</v>
      </c>
      <c r="C32" s="16"/>
      <c r="D32" s="16"/>
      <c r="E32" s="16"/>
      <c r="F32" s="16"/>
      <c r="G32" s="16"/>
    </row>
    <row r="33" spans="1:7" hidden="1" x14ac:dyDescent="0.25">
      <c r="A33" s="14" t="s">
        <v>90</v>
      </c>
      <c r="B33" s="19" t="s">
        <v>86</v>
      </c>
      <c r="C33" s="16"/>
      <c r="D33" s="16"/>
      <c r="E33" s="16"/>
      <c r="F33" s="16"/>
      <c r="G33" s="16"/>
    </row>
    <row r="34" spans="1:7" hidden="1" x14ac:dyDescent="0.25">
      <c r="A34" s="14"/>
      <c r="B34" s="20" t="s">
        <v>17</v>
      </c>
      <c r="C34" s="16"/>
      <c r="D34" s="16"/>
      <c r="E34" s="16"/>
      <c r="F34" s="16"/>
      <c r="G34" s="16"/>
    </row>
    <row r="35" spans="1:7" hidden="1" x14ac:dyDescent="0.25">
      <c r="A35" s="14"/>
      <c r="B35" s="20" t="s">
        <v>18</v>
      </c>
      <c r="C35" s="16"/>
      <c r="D35" s="16"/>
      <c r="E35" s="16"/>
      <c r="F35" s="16"/>
      <c r="G35" s="16"/>
    </row>
    <row r="36" spans="1:7" hidden="1" x14ac:dyDescent="0.25">
      <c r="A36" s="14"/>
      <c r="B36" s="20" t="s">
        <v>19</v>
      </c>
      <c r="C36" s="16"/>
      <c r="D36" s="16"/>
      <c r="E36" s="16"/>
      <c r="F36" s="16"/>
      <c r="G36" s="16"/>
    </row>
    <row r="37" spans="1:7" hidden="1" x14ac:dyDescent="0.25">
      <c r="A37" s="14"/>
      <c r="B37" s="20" t="s">
        <v>20</v>
      </c>
      <c r="C37" s="16"/>
      <c r="D37" s="16"/>
      <c r="E37" s="16"/>
      <c r="F37" s="16"/>
      <c r="G37" s="16"/>
    </row>
    <row r="38" spans="1:7" hidden="1" x14ac:dyDescent="0.25">
      <c r="A38" s="14"/>
      <c r="B38" s="20" t="s">
        <v>21</v>
      </c>
      <c r="C38" s="16"/>
      <c r="D38" s="21"/>
      <c r="E38" s="21"/>
      <c r="F38" s="21"/>
      <c r="G38" s="29"/>
    </row>
    <row r="39" spans="1:7" hidden="1" x14ac:dyDescent="0.25">
      <c r="A39" s="14"/>
      <c r="B39" s="20" t="s">
        <v>22</v>
      </c>
      <c r="C39" s="21"/>
      <c r="D39" s="30"/>
      <c r="E39" s="21"/>
      <c r="F39" s="21"/>
      <c r="G39" s="22"/>
    </row>
    <row r="40" spans="1:7" hidden="1" x14ac:dyDescent="0.25">
      <c r="A40" s="14" t="s">
        <v>91</v>
      </c>
      <c r="B40" s="15" t="s">
        <v>92</v>
      </c>
      <c r="C40" s="16"/>
      <c r="D40" s="21"/>
      <c r="E40" s="21"/>
      <c r="F40" s="16"/>
      <c r="G40" s="22"/>
    </row>
    <row r="41" spans="1:7" hidden="1" x14ac:dyDescent="0.25">
      <c r="A41" s="14" t="s">
        <v>93</v>
      </c>
      <c r="B41" s="18" t="s">
        <v>82</v>
      </c>
      <c r="C41" s="16"/>
      <c r="D41" s="21"/>
      <c r="E41" s="21"/>
      <c r="F41" s="16"/>
      <c r="G41" s="22"/>
    </row>
    <row r="42" spans="1:7" hidden="1" x14ac:dyDescent="0.25">
      <c r="A42" s="14" t="s">
        <v>94</v>
      </c>
      <c r="B42" s="19" t="s">
        <v>84</v>
      </c>
      <c r="C42" s="16"/>
      <c r="D42" s="21"/>
      <c r="E42" s="21"/>
      <c r="F42" s="16"/>
      <c r="G42" s="22"/>
    </row>
    <row r="43" spans="1:7" hidden="1" x14ac:dyDescent="0.25">
      <c r="A43" s="14"/>
      <c r="B43" s="20" t="s">
        <v>17</v>
      </c>
      <c r="C43" s="16"/>
      <c r="D43" s="21"/>
      <c r="E43" s="21"/>
      <c r="F43" s="16"/>
      <c r="G43" s="22"/>
    </row>
    <row r="44" spans="1:7" hidden="1" x14ac:dyDescent="0.25">
      <c r="A44" s="14"/>
      <c r="B44" s="20" t="s">
        <v>18</v>
      </c>
      <c r="C44" s="16"/>
      <c r="D44" s="21"/>
      <c r="E44" s="21"/>
      <c r="F44" s="16"/>
      <c r="G44" s="22"/>
    </row>
    <row r="45" spans="1:7" hidden="1" x14ac:dyDescent="0.25">
      <c r="A45" s="14"/>
      <c r="B45" s="20" t="s">
        <v>19</v>
      </c>
      <c r="C45" s="16"/>
      <c r="D45" s="21"/>
      <c r="E45" s="21"/>
      <c r="F45" s="16"/>
      <c r="G45" s="22"/>
    </row>
    <row r="46" spans="1:7" hidden="1" x14ac:dyDescent="0.25">
      <c r="A46" s="14"/>
      <c r="B46" s="20" t="s">
        <v>20</v>
      </c>
      <c r="C46" s="16"/>
      <c r="D46" s="21"/>
      <c r="E46" s="21"/>
      <c r="F46" s="16"/>
      <c r="G46" s="22"/>
    </row>
    <row r="47" spans="1:7" hidden="1" x14ac:dyDescent="0.25">
      <c r="A47" s="14"/>
      <c r="B47" s="20" t="s">
        <v>21</v>
      </c>
      <c r="C47" s="16"/>
      <c r="D47" s="21"/>
      <c r="E47" s="21"/>
      <c r="F47" s="16"/>
      <c r="G47" s="22"/>
    </row>
    <row r="48" spans="1:7" hidden="1" x14ac:dyDescent="0.25">
      <c r="A48" s="14"/>
      <c r="B48" s="20" t="s">
        <v>22</v>
      </c>
      <c r="C48" s="16"/>
      <c r="D48" s="21"/>
      <c r="E48" s="21"/>
      <c r="F48" s="16"/>
      <c r="G48" s="22"/>
    </row>
    <row r="49" spans="1:7" hidden="1" x14ac:dyDescent="0.25">
      <c r="A49" s="14" t="s">
        <v>95</v>
      </c>
      <c r="B49" s="19" t="s">
        <v>86</v>
      </c>
      <c r="C49" s="16"/>
      <c r="D49" s="21"/>
      <c r="E49" s="21"/>
      <c r="F49" s="16"/>
      <c r="G49" s="22"/>
    </row>
    <row r="50" spans="1:7" hidden="1" x14ac:dyDescent="0.25">
      <c r="A50" s="14"/>
      <c r="B50" s="20" t="s">
        <v>17</v>
      </c>
      <c r="C50" s="16"/>
      <c r="D50" s="21"/>
      <c r="E50" s="21"/>
      <c r="F50" s="16"/>
      <c r="G50" s="22"/>
    </row>
    <row r="51" spans="1:7" hidden="1" x14ac:dyDescent="0.25">
      <c r="A51" s="14"/>
      <c r="B51" s="20" t="s">
        <v>18</v>
      </c>
      <c r="C51" s="16"/>
      <c r="D51" s="21"/>
      <c r="E51" s="21"/>
      <c r="F51" s="16"/>
      <c r="G51" s="22"/>
    </row>
    <row r="52" spans="1:7" hidden="1" x14ac:dyDescent="0.25">
      <c r="A52" s="14"/>
      <c r="B52" s="20" t="s">
        <v>19</v>
      </c>
      <c r="C52" s="16"/>
      <c r="D52" s="21"/>
      <c r="E52" s="21"/>
      <c r="F52" s="16"/>
      <c r="G52" s="22"/>
    </row>
    <row r="53" spans="1:7" hidden="1" x14ac:dyDescent="0.25">
      <c r="A53" s="14"/>
      <c r="B53" s="20" t="s">
        <v>20</v>
      </c>
      <c r="C53" s="16"/>
      <c r="D53" s="21"/>
      <c r="E53" s="21"/>
      <c r="F53" s="16"/>
      <c r="G53" s="22"/>
    </row>
    <row r="54" spans="1:7" hidden="1" x14ac:dyDescent="0.25">
      <c r="A54" s="14"/>
      <c r="B54" s="20" t="s">
        <v>21</v>
      </c>
      <c r="C54" s="16"/>
      <c r="D54" s="21"/>
      <c r="E54" s="21"/>
      <c r="F54" s="16"/>
      <c r="G54" s="22"/>
    </row>
    <row r="55" spans="1:7" hidden="1" x14ac:dyDescent="0.25">
      <c r="A55" s="14"/>
      <c r="B55" s="20" t="s">
        <v>22</v>
      </c>
      <c r="C55" s="16"/>
      <c r="D55" s="21"/>
      <c r="E55" s="21"/>
      <c r="F55" s="16"/>
      <c r="G55" s="22"/>
    </row>
    <row r="56" spans="1:7" hidden="1" x14ac:dyDescent="0.25">
      <c r="A56" s="14" t="s">
        <v>96</v>
      </c>
      <c r="B56" s="18" t="s">
        <v>88</v>
      </c>
      <c r="C56" s="16"/>
      <c r="D56" s="21"/>
      <c r="E56" s="21"/>
      <c r="F56" s="16"/>
      <c r="G56" s="22"/>
    </row>
    <row r="57" spans="1:7" hidden="1" x14ac:dyDescent="0.25">
      <c r="A57" s="14" t="s">
        <v>97</v>
      </c>
      <c r="B57" s="19" t="s">
        <v>84</v>
      </c>
      <c r="C57" s="16"/>
      <c r="D57" s="21"/>
      <c r="E57" s="21"/>
      <c r="F57" s="16"/>
      <c r="G57" s="22"/>
    </row>
    <row r="58" spans="1:7" hidden="1" x14ac:dyDescent="0.25">
      <c r="A58" s="14"/>
      <c r="B58" s="20" t="s">
        <v>17</v>
      </c>
      <c r="C58" s="16"/>
      <c r="D58" s="21"/>
      <c r="E58" s="21"/>
      <c r="F58" s="16"/>
      <c r="G58" s="22"/>
    </row>
    <row r="59" spans="1:7" hidden="1" x14ac:dyDescent="0.25">
      <c r="A59" s="14"/>
      <c r="B59" s="20" t="s">
        <v>18</v>
      </c>
      <c r="C59" s="16"/>
      <c r="D59" s="21"/>
      <c r="E59" s="21"/>
      <c r="F59" s="16"/>
      <c r="G59" s="22"/>
    </row>
    <row r="60" spans="1:7" hidden="1" x14ac:dyDescent="0.25">
      <c r="A60" s="14"/>
      <c r="B60" s="20" t="s">
        <v>19</v>
      </c>
      <c r="C60" s="16"/>
      <c r="D60" s="21"/>
      <c r="E60" s="21"/>
      <c r="F60" s="21"/>
      <c r="G60" s="22"/>
    </row>
    <row r="61" spans="1:7" hidden="1" x14ac:dyDescent="0.25">
      <c r="A61" s="14"/>
      <c r="B61" s="20" t="s">
        <v>20</v>
      </c>
      <c r="C61" s="21"/>
      <c r="D61" s="30"/>
      <c r="E61" s="21"/>
      <c r="F61" s="21"/>
      <c r="G61" s="22"/>
    </row>
    <row r="62" spans="1:7" hidden="1" x14ac:dyDescent="0.25">
      <c r="A62" s="14"/>
      <c r="B62" s="20" t="s">
        <v>21</v>
      </c>
      <c r="C62" s="16"/>
      <c r="D62" s="21"/>
      <c r="E62" s="21"/>
      <c r="F62" s="21"/>
      <c r="G62" s="22"/>
    </row>
    <row r="63" spans="1:7" hidden="1" x14ac:dyDescent="0.25">
      <c r="A63" s="14"/>
      <c r="B63" s="20" t="s">
        <v>22</v>
      </c>
      <c r="C63" s="21"/>
      <c r="D63" s="30"/>
      <c r="E63" s="21"/>
      <c r="F63" s="21"/>
      <c r="G63" s="22"/>
    </row>
    <row r="64" spans="1:7" hidden="1" x14ac:dyDescent="0.25">
      <c r="A64" s="14" t="s">
        <v>98</v>
      </c>
      <c r="B64" s="19" t="s">
        <v>86</v>
      </c>
      <c r="C64" s="16"/>
      <c r="D64" s="16"/>
      <c r="E64" s="16"/>
      <c r="F64" s="16"/>
      <c r="G64" s="16"/>
    </row>
    <row r="65" spans="1:7" hidden="1" x14ac:dyDescent="0.25">
      <c r="A65" s="14"/>
      <c r="B65" s="20" t="s">
        <v>17</v>
      </c>
      <c r="C65" s="16"/>
      <c r="D65" s="16"/>
      <c r="E65" s="16"/>
      <c r="F65" s="16"/>
      <c r="G65" s="16"/>
    </row>
    <row r="66" spans="1:7" hidden="1" x14ac:dyDescent="0.25">
      <c r="A66" s="14"/>
      <c r="B66" s="20" t="s">
        <v>18</v>
      </c>
      <c r="C66" s="16"/>
      <c r="D66" s="16"/>
      <c r="E66" s="16"/>
      <c r="F66" s="16"/>
      <c r="G66" s="16"/>
    </row>
    <row r="67" spans="1:7" hidden="1" x14ac:dyDescent="0.25">
      <c r="A67" s="14"/>
      <c r="B67" s="20" t="s">
        <v>19</v>
      </c>
      <c r="C67" s="16"/>
      <c r="D67" s="16"/>
      <c r="E67" s="16"/>
      <c r="F67" s="16"/>
      <c r="G67" s="16"/>
    </row>
    <row r="68" spans="1:7" hidden="1" x14ac:dyDescent="0.25">
      <c r="A68" s="14"/>
      <c r="B68" s="20" t="s">
        <v>20</v>
      </c>
      <c r="C68" s="16"/>
      <c r="D68" s="16"/>
      <c r="E68" s="16"/>
      <c r="F68" s="16"/>
      <c r="G68" s="16"/>
    </row>
    <row r="69" spans="1:7" hidden="1" x14ac:dyDescent="0.25">
      <c r="A69" s="14"/>
      <c r="B69" s="20" t="s">
        <v>21</v>
      </c>
      <c r="C69" s="16"/>
      <c r="D69" s="16"/>
      <c r="E69" s="16"/>
      <c r="F69" s="16"/>
      <c r="G69" s="16"/>
    </row>
    <row r="70" spans="1:7" hidden="1" x14ac:dyDescent="0.25">
      <c r="A70" s="14"/>
      <c r="B70" s="20" t="s">
        <v>22</v>
      </c>
      <c r="C70" s="16"/>
      <c r="D70" s="16"/>
      <c r="E70" s="16"/>
      <c r="F70" s="16"/>
      <c r="G70" s="16"/>
    </row>
    <row r="71" spans="1:7" hidden="1" x14ac:dyDescent="0.25">
      <c r="A71" s="14" t="s">
        <v>99</v>
      </c>
      <c r="B71" s="15" t="s">
        <v>100</v>
      </c>
      <c r="C71" s="16"/>
      <c r="D71" s="16"/>
      <c r="E71" s="16"/>
      <c r="F71" s="16"/>
      <c r="G71" s="16"/>
    </row>
    <row r="72" spans="1:7" hidden="1" x14ac:dyDescent="0.25">
      <c r="A72" s="14" t="s">
        <v>101</v>
      </c>
      <c r="B72" s="18" t="s">
        <v>82</v>
      </c>
      <c r="C72" s="16"/>
      <c r="D72" s="16"/>
      <c r="E72" s="16"/>
      <c r="F72" s="16"/>
      <c r="G72" s="16"/>
    </row>
    <row r="73" spans="1:7" hidden="1" x14ac:dyDescent="0.25">
      <c r="A73" s="14" t="s">
        <v>102</v>
      </c>
      <c r="B73" s="19" t="s">
        <v>84</v>
      </c>
      <c r="C73" s="16"/>
      <c r="D73" s="16"/>
      <c r="E73" s="16"/>
      <c r="F73" s="16"/>
      <c r="G73" s="16"/>
    </row>
    <row r="74" spans="1:7" hidden="1" x14ac:dyDescent="0.25">
      <c r="A74" s="14"/>
      <c r="B74" s="20" t="s">
        <v>17</v>
      </c>
      <c r="C74" s="16"/>
      <c r="D74" s="16"/>
      <c r="E74" s="16"/>
      <c r="F74" s="16"/>
      <c r="G74" s="16"/>
    </row>
    <row r="75" spans="1:7" hidden="1" x14ac:dyDescent="0.25">
      <c r="A75" s="14"/>
      <c r="B75" s="20" t="s">
        <v>18</v>
      </c>
      <c r="C75" s="16"/>
      <c r="D75" s="16"/>
      <c r="E75" s="16"/>
      <c r="F75" s="16"/>
      <c r="G75" s="16"/>
    </row>
    <row r="76" spans="1:7" hidden="1" x14ac:dyDescent="0.25">
      <c r="A76" s="14"/>
      <c r="B76" s="20" t="s">
        <v>19</v>
      </c>
      <c r="C76" s="16"/>
      <c r="D76" s="16"/>
      <c r="E76" s="16"/>
      <c r="F76" s="16"/>
      <c r="G76" s="16"/>
    </row>
    <row r="77" spans="1:7" hidden="1" x14ac:dyDescent="0.25">
      <c r="A77" s="14"/>
      <c r="B77" s="20" t="s">
        <v>20</v>
      </c>
      <c r="C77" s="16"/>
      <c r="D77" s="16"/>
      <c r="E77" s="16"/>
      <c r="F77" s="16"/>
      <c r="G77" s="16"/>
    </row>
    <row r="78" spans="1:7" hidden="1" x14ac:dyDescent="0.25">
      <c r="A78" s="14"/>
      <c r="B78" s="20" t="s">
        <v>21</v>
      </c>
      <c r="C78" s="16"/>
      <c r="D78" s="16"/>
      <c r="E78" s="16"/>
      <c r="F78" s="16"/>
      <c r="G78" s="16"/>
    </row>
    <row r="79" spans="1:7" hidden="1" x14ac:dyDescent="0.25">
      <c r="A79" s="14"/>
      <c r="B79" s="20" t="s">
        <v>22</v>
      </c>
      <c r="C79" s="16"/>
      <c r="D79" s="16"/>
      <c r="E79" s="16"/>
      <c r="F79" s="16"/>
      <c r="G79" s="16"/>
    </row>
    <row r="80" spans="1:7" hidden="1" x14ac:dyDescent="0.25">
      <c r="A80" s="14" t="s">
        <v>103</v>
      </c>
      <c r="B80" s="19" t="s">
        <v>86</v>
      </c>
      <c r="C80" s="16"/>
      <c r="D80" s="16"/>
      <c r="E80" s="16"/>
      <c r="F80" s="16"/>
      <c r="G80" s="16"/>
    </row>
    <row r="81" spans="1:7" hidden="1" x14ac:dyDescent="0.25">
      <c r="A81" s="14"/>
      <c r="B81" s="20" t="s">
        <v>17</v>
      </c>
      <c r="C81" s="16"/>
      <c r="D81" s="16"/>
      <c r="E81" s="16"/>
      <c r="F81" s="16"/>
      <c r="G81" s="16"/>
    </row>
    <row r="82" spans="1:7" hidden="1" x14ac:dyDescent="0.25">
      <c r="A82" s="14"/>
      <c r="B82" s="20" t="s">
        <v>18</v>
      </c>
      <c r="C82" s="16"/>
      <c r="D82" s="16"/>
      <c r="E82" s="16"/>
      <c r="F82" s="16"/>
      <c r="G82" s="16"/>
    </row>
    <row r="83" spans="1:7" hidden="1" x14ac:dyDescent="0.25">
      <c r="A83" s="14"/>
      <c r="B83" s="20" t="s">
        <v>19</v>
      </c>
      <c r="C83" s="16"/>
      <c r="D83" s="16"/>
      <c r="E83" s="16"/>
      <c r="F83" s="16"/>
      <c r="G83" s="16"/>
    </row>
    <row r="84" spans="1:7" hidden="1" x14ac:dyDescent="0.25">
      <c r="A84" s="14"/>
      <c r="B84" s="20" t="s">
        <v>20</v>
      </c>
      <c r="C84" s="16"/>
      <c r="D84" s="16"/>
      <c r="E84" s="16"/>
      <c r="F84" s="16"/>
      <c r="G84" s="16"/>
    </row>
    <row r="85" spans="1:7" hidden="1" x14ac:dyDescent="0.25">
      <c r="A85" s="14"/>
      <c r="B85" s="20" t="s">
        <v>21</v>
      </c>
      <c r="C85" s="16"/>
      <c r="D85" s="16"/>
      <c r="E85" s="16"/>
      <c r="F85" s="16"/>
      <c r="G85" s="16"/>
    </row>
    <row r="86" spans="1:7" hidden="1" x14ac:dyDescent="0.25">
      <c r="A86" s="14"/>
      <c r="B86" s="20" t="s">
        <v>22</v>
      </c>
      <c r="C86" s="16"/>
      <c r="D86" s="16"/>
      <c r="E86" s="16"/>
      <c r="F86" s="16"/>
      <c r="G86" s="16"/>
    </row>
    <row r="87" spans="1:7" hidden="1" x14ac:dyDescent="0.25">
      <c r="A87" s="14" t="s">
        <v>104</v>
      </c>
      <c r="B87" s="18" t="s">
        <v>88</v>
      </c>
      <c r="C87" s="16"/>
      <c r="D87" s="16"/>
      <c r="E87" s="16"/>
      <c r="F87" s="16"/>
      <c r="G87" s="16"/>
    </row>
    <row r="88" spans="1:7" hidden="1" x14ac:dyDescent="0.25">
      <c r="A88" s="14" t="s">
        <v>105</v>
      </c>
      <c r="B88" s="19" t="s">
        <v>84</v>
      </c>
      <c r="C88" s="16"/>
      <c r="D88" s="16"/>
      <c r="E88" s="16"/>
      <c r="F88" s="16"/>
      <c r="G88" s="16"/>
    </row>
    <row r="89" spans="1:7" hidden="1" x14ac:dyDescent="0.25">
      <c r="A89" s="14"/>
      <c r="B89" s="20" t="s">
        <v>17</v>
      </c>
      <c r="C89" s="16"/>
      <c r="D89" s="16"/>
      <c r="E89" s="16"/>
      <c r="F89" s="16"/>
      <c r="G89" s="16"/>
    </row>
    <row r="90" spans="1:7" hidden="1" x14ac:dyDescent="0.25">
      <c r="A90" s="14"/>
      <c r="B90" s="20" t="s">
        <v>18</v>
      </c>
      <c r="C90" s="16"/>
      <c r="D90" s="16"/>
      <c r="E90" s="16"/>
      <c r="F90" s="16"/>
      <c r="G90" s="16"/>
    </row>
    <row r="91" spans="1:7" hidden="1" x14ac:dyDescent="0.25">
      <c r="A91" s="14"/>
      <c r="B91" s="20" t="s">
        <v>19</v>
      </c>
      <c r="C91" s="16"/>
      <c r="D91" s="16"/>
      <c r="E91" s="16"/>
      <c r="F91" s="16"/>
      <c r="G91" s="16"/>
    </row>
    <row r="92" spans="1:7" hidden="1" x14ac:dyDescent="0.25">
      <c r="A92" s="14"/>
      <c r="B92" s="20" t="s">
        <v>20</v>
      </c>
      <c r="C92" s="16"/>
      <c r="D92" s="16"/>
      <c r="E92" s="16"/>
      <c r="F92" s="16"/>
      <c r="G92" s="16"/>
    </row>
    <row r="93" spans="1:7" hidden="1" x14ac:dyDescent="0.25">
      <c r="A93" s="14"/>
      <c r="B93" s="20" t="s">
        <v>21</v>
      </c>
      <c r="C93" s="16"/>
      <c r="D93" s="16"/>
      <c r="E93" s="16"/>
      <c r="F93" s="16"/>
      <c r="G93" s="16"/>
    </row>
    <row r="94" spans="1:7" hidden="1" x14ac:dyDescent="0.25">
      <c r="A94" s="14"/>
      <c r="B94" s="20" t="s">
        <v>22</v>
      </c>
      <c r="C94" s="16"/>
      <c r="D94" s="16"/>
      <c r="E94" s="16"/>
      <c r="F94" s="16"/>
      <c r="G94" s="16"/>
    </row>
    <row r="95" spans="1:7" hidden="1" x14ac:dyDescent="0.25">
      <c r="A95" s="14" t="s">
        <v>106</v>
      </c>
      <c r="B95" s="19" t="s">
        <v>86</v>
      </c>
      <c r="C95" s="16"/>
      <c r="D95" s="16"/>
      <c r="E95" s="16"/>
      <c r="F95" s="16"/>
      <c r="G95" s="16"/>
    </row>
    <row r="96" spans="1:7" hidden="1" x14ac:dyDescent="0.25">
      <c r="A96" s="14"/>
      <c r="B96" s="20" t="s">
        <v>17</v>
      </c>
      <c r="C96" s="16"/>
      <c r="D96" s="16"/>
      <c r="E96" s="16"/>
      <c r="F96" s="16"/>
      <c r="G96" s="16"/>
    </row>
    <row r="97" spans="1:7" hidden="1" x14ac:dyDescent="0.25">
      <c r="A97" s="14"/>
      <c r="B97" s="20" t="s">
        <v>18</v>
      </c>
      <c r="C97" s="16"/>
      <c r="D97" s="16"/>
      <c r="E97" s="16"/>
      <c r="F97" s="16"/>
      <c r="G97" s="16"/>
    </row>
    <row r="98" spans="1:7" hidden="1" x14ac:dyDescent="0.25">
      <c r="A98" s="14"/>
      <c r="B98" s="20" t="s">
        <v>19</v>
      </c>
      <c r="C98" s="16"/>
      <c r="D98" s="16"/>
      <c r="E98" s="16"/>
      <c r="F98" s="16"/>
      <c r="G98" s="16"/>
    </row>
    <row r="99" spans="1:7" hidden="1" x14ac:dyDescent="0.25">
      <c r="A99" s="14"/>
      <c r="B99" s="20" t="s">
        <v>20</v>
      </c>
      <c r="C99" s="16"/>
      <c r="D99" s="16"/>
      <c r="E99" s="16"/>
      <c r="F99" s="16"/>
      <c r="G99" s="16"/>
    </row>
    <row r="100" spans="1:7" hidden="1" x14ac:dyDescent="0.25">
      <c r="A100" s="14"/>
      <c r="B100" s="20" t="s">
        <v>21</v>
      </c>
      <c r="C100" s="16"/>
      <c r="D100" s="16"/>
      <c r="E100" s="16"/>
      <c r="F100" s="16"/>
      <c r="G100" s="16"/>
    </row>
    <row r="101" spans="1:7" hidden="1" x14ac:dyDescent="0.25">
      <c r="A101" s="14"/>
      <c r="B101" s="20" t="s">
        <v>22</v>
      </c>
      <c r="C101" s="16"/>
      <c r="D101" s="16"/>
      <c r="E101" s="16"/>
      <c r="F101" s="16"/>
      <c r="G101" s="16"/>
    </row>
    <row r="102" spans="1:7" hidden="1" x14ac:dyDescent="0.25">
      <c r="A102" s="14" t="s">
        <v>107</v>
      </c>
      <c r="B102" s="15" t="s">
        <v>108</v>
      </c>
      <c r="C102" s="16"/>
      <c r="D102" s="16"/>
      <c r="E102" s="16"/>
      <c r="F102" s="16"/>
      <c r="G102" s="16"/>
    </row>
    <row r="103" spans="1:7" hidden="1" x14ac:dyDescent="0.25">
      <c r="A103" s="14" t="s">
        <v>109</v>
      </c>
      <c r="B103" s="18" t="s">
        <v>82</v>
      </c>
      <c r="C103" s="16"/>
      <c r="D103" s="16"/>
      <c r="E103" s="16"/>
      <c r="F103" s="16"/>
      <c r="G103" s="16"/>
    </row>
    <row r="104" spans="1:7" hidden="1" x14ac:dyDescent="0.25">
      <c r="A104" s="14" t="s">
        <v>110</v>
      </c>
      <c r="B104" s="19" t="s">
        <v>84</v>
      </c>
      <c r="C104" s="16"/>
      <c r="D104" s="16"/>
      <c r="E104" s="16"/>
      <c r="F104" s="16"/>
      <c r="G104" s="16"/>
    </row>
    <row r="105" spans="1:7" hidden="1" x14ac:dyDescent="0.25">
      <c r="A105" s="14"/>
      <c r="B105" s="20" t="s">
        <v>17</v>
      </c>
      <c r="C105" s="16"/>
      <c r="D105" s="16"/>
      <c r="E105" s="16"/>
      <c r="F105" s="16"/>
      <c r="G105" s="16"/>
    </row>
    <row r="106" spans="1:7" hidden="1" x14ac:dyDescent="0.25">
      <c r="A106" s="14"/>
      <c r="B106" s="20" t="s">
        <v>18</v>
      </c>
      <c r="C106" s="16"/>
      <c r="D106" s="16"/>
      <c r="E106" s="16"/>
      <c r="F106" s="16"/>
      <c r="G106" s="16"/>
    </row>
    <row r="107" spans="1:7" hidden="1" x14ac:dyDescent="0.25">
      <c r="A107" s="14"/>
      <c r="B107" s="20" t="s">
        <v>19</v>
      </c>
      <c r="C107" s="16"/>
      <c r="D107" s="16"/>
      <c r="E107" s="16"/>
      <c r="F107" s="16"/>
      <c r="G107" s="16"/>
    </row>
    <row r="108" spans="1:7" hidden="1" x14ac:dyDescent="0.25">
      <c r="A108" s="14"/>
      <c r="B108" s="20" t="s">
        <v>20</v>
      </c>
      <c r="C108" s="16"/>
      <c r="D108" s="16"/>
      <c r="E108" s="16"/>
      <c r="F108" s="16"/>
      <c r="G108" s="16"/>
    </row>
    <row r="109" spans="1:7" hidden="1" x14ac:dyDescent="0.25">
      <c r="A109" s="14"/>
      <c r="B109" s="20" t="s">
        <v>21</v>
      </c>
      <c r="C109" s="16"/>
      <c r="D109" s="16"/>
      <c r="E109" s="16"/>
      <c r="F109" s="16"/>
      <c r="G109" s="16"/>
    </row>
    <row r="110" spans="1:7" hidden="1" x14ac:dyDescent="0.25">
      <c r="A110" s="14"/>
      <c r="B110" s="20" t="s">
        <v>22</v>
      </c>
      <c r="C110" s="16"/>
      <c r="D110" s="16"/>
      <c r="E110" s="16"/>
      <c r="F110" s="16"/>
      <c r="G110" s="16"/>
    </row>
    <row r="111" spans="1:7" hidden="1" x14ac:dyDescent="0.25">
      <c r="A111" s="14" t="s">
        <v>111</v>
      </c>
      <c r="B111" s="19" t="s">
        <v>86</v>
      </c>
      <c r="C111" s="16"/>
      <c r="D111" s="16"/>
      <c r="E111" s="16"/>
      <c r="F111" s="16"/>
      <c r="G111" s="16"/>
    </row>
    <row r="112" spans="1:7" hidden="1" x14ac:dyDescent="0.25">
      <c r="A112" s="14"/>
      <c r="B112" s="20" t="s">
        <v>17</v>
      </c>
      <c r="C112" s="16"/>
      <c r="D112" s="16"/>
      <c r="E112" s="16"/>
      <c r="F112" s="16"/>
      <c r="G112" s="16"/>
    </row>
    <row r="113" spans="1:7" hidden="1" x14ac:dyDescent="0.25">
      <c r="A113" s="14"/>
      <c r="B113" s="20" t="s">
        <v>18</v>
      </c>
      <c r="C113" s="16"/>
      <c r="D113" s="16"/>
      <c r="E113" s="16"/>
      <c r="F113" s="16"/>
      <c r="G113" s="16"/>
    </row>
    <row r="114" spans="1:7" hidden="1" x14ac:dyDescent="0.25">
      <c r="A114" s="14"/>
      <c r="B114" s="20" t="s">
        <v>19</v>
      </c>
      <c r="C114" s="16"/>
      <c r="D114" s="16"/>
      <c r="E114" s="16"/>
      <c r="F114" s="16"/>
      <c r="G114" s="16"/>
    </row>
    <row r="115" spans="1:7" hidden="1" x14ac:dyDescent="0.25">
      <c r="A115" s="14"/>
      <c r="B115" s="20" t="s">
        <v>20</v>
      </c>
      <c r="C115" s="16"/>
      <c r="D115" s="16"/>
      <c r="E115" s="16"/>
      <c r="F115" s="16"/>
      <c r="G115" s="16"/>
    </row>
    <row r="116" spans="1:7" hidden="1" x14ac:dyDescent="0.25">
      <c r="A116" s="14"/>
      <c r="B116" s="20" t="s">
        <v>21</v>
      </c>
      <c r="C116" s="16"/>
      <c r="D116" s="16"/>
      <c r="E116" s="16"/>
      <c r="F116" s="16"/>
      <c r="G116" s="16"/>
    </row>
    <row r="117" spans="1:7" hidden="1" x14ac:dyDescent="0.25">
      <c r="A117" s="14"/>
      <c r="B117" s="20" t="s">
        <v>22</v>
      </c>
      <c r="C117" s="16"/>
      <c r="D117" s="16"/>
      <c r="E117" s="16"/>
      <c r="F117" s="16"/>
      <c r="G117" s="16"/>
    </row>
    <row r="118" spans="1:7" hidden="1" x14ac:dyDescent="0.25">
      <c r="A118" s="14" t="s">
        <v>112</v>
      </c>
      <c r="B118" s="18" t="s">
        <v>88</v>
      </c>
      <c r="C118" s="16"/>
      <c r="D118" s="16"/>
      <c r="E118" s="16"/>
      <c r="F118" s="16"/>
      <c r="G118" s="16"/>
    </row>
    <row r="119" spans="1:7" hidden="1" x14ac:dyDescent="0.25">
      <c r="A119" s="14" t="s">
        <v>113</v>
      </c>
      <c r="B119" s="19" t="s">
        <v>84</v>
      </c>
      <c r="C119" s="16"/>
      <c r="D119" s="16"/>
      <c r="E119" s="16"/>
      <c r="F119" s="16"/>
      <c r="G119" s="16"/>
    </row>
    <row r="120" spans="1:7" hidden="1" x14ac:dyDescent="0.25">
      <c r="A120" s="14"/>
      <c r="B120" s="20" t="s">
        <v>17</v>
      </c>
      <c r="C120" s="16"/>
      <c r="D120" s="16"/>
      <c r="E120" s="16"/>
      <c r="F120" s="16"/>
      <c r="G120" s="16"/>
    </row>
    <row r="121" spans="1:7" hidden="1" x14ac:dyDescent="0.25">
      <c r="A121" s="14"/>
      <c r="B121" s="20" t="s">
        <v>18</v>
      </c>
      <c r="C121" s="16"/>
      <c r="D121" s="16"/>
      <c r="E121" s="16"/>
      <c r="F121" s="16"/>
      <c r="G121" s="16"/>
    </row>
    <row r="122" spans="1:7" hidden="1" x14ac:dyDescent="0.25">
      <c r="A122" s="14"/>
      <c r="B122" s="20" t="s">
        <v>19</v>
      </c>
      <c r="C122" s="16"/>
      <c r="D122" s="16"/>
      <c r="E122" s="16"/>
      <c r="F122" s="16"/>
      <c r="G122" s="16"/>
    </row>
    <row r="123" spans="1:7" hidden="1" x14ac:dyDescent="0.25">
      <c r="A123" s="14"/>
      <c r="B123" s="20" t="s">
        <v>20</v>
      </c>
      <c r="C123" s="16"/>
      <c r="D123" s="16"/>
      <c r="E123" s="16"/>
      <c r="F123" s="16"/>
      <c r="G123" s="16"/>
    </row>
    <row r="124" spans="1:7" hidden="1" x14ac:dyDescent="0.25">
      <c r="A124" s="14"/>
      <c r="B124" s="20" t="s">
        <v>21</v>
      </c>
      <c r="C124" s="16"/>
      <c r="D124" s="16"/>
      <c r="E124" s="16"/>
      <c r="F124" s="16"/>
      <c r="G124" s="16"/>
    </row>
    <row r="125" spans="1:7" hidden="1" x14ac:dyDescent="0.25">
      <c r="A125" s="14"/>
      <c r="B125" s="20" t="s">
        <v>22</v>
      </c>
      <c r="C125" s="16"/>
      <c r="D125" s="16"/>
      <c r="E125" s="16"/>
      <c r="F125" s="16"/>
      <c r="G125" s="16"/>
    </row>
    <row r="126" spans="1:7" hidden="1" x14ac:dyDescent="0.25">
      <c r="A126" s="14" t="s">
        <v>114</v>
      </c>
      <c r="B126" s="19" t="s">
        <v>86</v>
      </c>
      <c r="C126" s="16"/>
      <c r="D126" s="16"/>
      <c r="E126" s="16"/>
      <c r="F126" s="16"/>
      <c r="G126" s="16"/>
    </row>
    <row r="127" spans="1:7" hidden="1" x14ac:dyDescent="0.25">
      <c r="A127" s="14"/>
      <c r="B127" s="20" t="s">
        <v>17</v>
      </c>
      <c r="C127" s="16"/>
      <c r="D127" s="16"/>
      <c r="E127" s="16"/>
      <c r="F127" s="16"/>
      <c r="G127" s="16"/>
    </row>
    <row r="128" spans="1:7" hidden="1" x14ac:dyDescent="0.25">
      <c r="A128" s="14"/>
      <c r="B128" s="20" t="s">
        <v>18</v>
      </c>
      <c r="C128" s="16"/>
      <c r="D128" s="16"/>
      <c r="E128" s="16"/>
      <c r="F128" s="16"/>
      <c r="G128" s="16"/>
    </row>
    <row r="129" spans="1:7" hidden="1" x14ac:dyDescent="0.25">
      <c r="A129" s="14"/>
      <c r="B129" s="20" t="s">
        <v>19</v>
      </c>
      <c r="C129" s="16"/>
      <c r="D129" s="16"/>
      <c r="E129" s="16"/>
      <c r="F129" s="16"/>
      <c r="G129" s="16"/>
    </row>
    <row r="130" spans="1:7" hidden="1" x14ac:dyDescent="0.25">
      <c r="A130" s="14"/>
      <c r="B130" s="20" t="s">
        <v>20</v>
      </c>
      <c r="C130" s="16"/>
      <c r="D130" s="16"/>
      <c r="E130" s="16"/>
      <c r="F130" s="16"/>
      <c r="G130" s="16"/>
    </row>
    <row r="131" spans="1:7" hidden="1" x14ac:dyDescent="0.25">
      <c r="A131" s="14"/>
      <c r="B131" s="20" t="s">
        <v>21</v>
      </c>
      <c r="C131" s="16"/>
      <c r="D131" s="16"/>
      <c r="E131" s="16"/>
      <c r="F131" s="16"/>
      <c r="G131" s="16"/>
    </row>
    <row r="132" spans="1:7" hidden="1" x14ac:dyDescent="0.25">
      <c r="A132" s="14"/>
      <c r="B132" s="20" t="s">
        <v>22</v>
      </c>
      <c r="C132" s="16"/>
      <c r="D132" s="16"/>
      <c r="E132" s="16"/>
      <c r="F132" s="16"/>
      <c r="G132" s="16"/>
    </row>
    <row r="133" spans="1:7" hidden="1" x14ac:dyDescent="0.25">
      <c r="A133" s="14" t="s">
        <v>115</v>
      </c>
      <c r="B133" s="15" t="s">
        <v>116</v>
      </c>
      <c r="C133" s="16"/>
      <c r="D133" s="16"/>
      <c r="E133" s="16"/>
      <c r="F133" s="16"/>
      <c r="G133" s="16"/>
    </row>
    <row r="134" spans="1:7" hidden="1" x14ac:dyDescent="0.25">
      <c r="A134" s="14" t="s">
        <v>117</v>
      </c>
      <c r="B134" s="18" t="s">
        <v>82</v>
      </c>
      <c r="C134" s="16"/>
      <c r="D134" s="16"/>
      <c r="E134" s="16"/>
      <c r="F134" s="16"/>
      <c r="G134" s="16"/>
    </row>
    <row r="135" spans="1:7" hidden="1" x14ac:dyDescent="0.25">
      <c r="A135" s="14" t="s">
        <v>118</v>
      </c>
      <c r="B135" s="19" t="s">
        <v>84</v>
      </c>
      <c r="C135" s="16"/>
      <c r="D135" s="16"/>
      <c r="E135" s="16"/>
      <c r="F135" s="16"/>
      <c r="G135" s="16"/>
    </row>
    <row r="136" spans="1:7" hidden="1" x14ac:dyDescent="0.25">
      <c r="A136" s="14"/>
      <c r="B136" s="20" t="s">
        <v>17</v>
      </c>
      <c r="C136" s="16"/>
      <c r="D136" s="16"/>
      <c r="E136" s="16"/>
      <c r="F136" s="16"/>
      <c r="G136" s="16"/>
    </row>
    <row r="137" spans="1:7" hidden="1" x14ac:dyDescent="0.25">
      <c r="A137" s="14"/>
      <c r="B137" s="20" t="s">
        <v>18</v>
      </c>
      <c r="C137" s="16"/>
      <c r="D137" s="16"/>
      <c r="E137" s="16"/>
      <c r="F137" s="16"/>
      <c r="G137" s="16"/>
    </row>
    <row r="138" spans="1:7" hidden="1" x14ac:dyDescent="0.25">
      <c r="A138" s="14"/>
      <c r="B138" s="20" t="s">
        <v>19</v>
      </c>
      <c r="C138" s="16"/>
      <c r="D138" s="16"/>
      <c r="E138" s="16"/>
      <c r="F138" s="16"/>
      <c r="G138" s="16"/>
    </row>
    <row r="139" spans="1:7" hidden="1" x14ac:dyDescent="0.25">
      <c r="A139" s="14"/>
      <c r="B139" s="20" t="s">
        <v>20</v>
      </c>
      <c r="C139" s="16"/>
      <c r="D139" s="16"/>
      <c r="E139" s="16"/>
      <c r="F139" s="16"/>
      <c r="G139" s="16"/>
    </row>
    <row r="140" spans="1:7" hidden="1" x14ac:dyDescent="0.25">
      <c r="A140" s="14"/>
      <c r="B140" s="20" t="s">
        <v>21</v>
      </c>
      <c r="C140" s="16"/>
      <c r="D140" s="16"/>
      <c r="E140" s="16"/>
      <c r="F140" s="16"/>
      <c r="G140" s="16"/>
    </row>
    <row r="141" spans="1:7" hidden="1" x14ac:dyDescent="0.25">
      <c r="A141" s="14"/>
      <c r="B141" s="20" t="s">
        <v>22</v>
      </c>
      <c r="C141" s="16"/>
      <c r="D141" s="16"/>
      <c r="E141" s="16"/>
      <c r="F141" s="16"/>
      <c r="G141" s="16"/>
    </row>
    <row r="142" spans="1:7" hidden="1" x14ac:dyDescent="0.25">
      <c r="A142" s="14" t="s">
        <v>119</v>
      </c>
      <c r="B142" s="19" t="s">
        <v>86</v>
      </c>
      <c r="C142" s="16"/>
      <c r="D142" s="16"/>
      <c r="E142" s="16"/>
      <c r="F142" s="16"/>
      <c r="G142" s="16"/>
    </row>
    <row r="143" spans="1:7" hidden="1" x14ac:dyDescent="0.25">
      <c r="A143" s="14"/>
      <c r="B143" s="20" t="s">
        <v>17</v>
      </c>
      <c r="C143" s="16"/>
      <c r="D143" s="16"/>
      <c r="E143" s="16"/>
      <c r="F143" s="16"/>
      <c r="G143" s="16"/>
    </row>
    <row r="144" spans="1:7" hidden="1" x14ac:dyDescent="0.25">
      <c r="A144" s="14"/>
      <c r="B144" s="20" t="s">
        <v>18</v>
      </c>
      <c r="C144" s="16"/>
      <c r="D144" s="16"/>
      <c r="E144" s="16"/>
      <c r="F144" s="16"/>
      <c r="G144" s="16"/>
    </row>
    <row r="145" spans="1:7" hidden="1" x14ac:dyDescent="0.25">
      <c r="A145" s="14"/>
      <c r="B145" s="20" t="s">
        <v>19</v>
      </c>
      <c r="C145" s="16"/>
      <c r="D145" s="16"/>
      <c r="E145" s="16"/>
      <c r="F145" s="16"/>
      <c r="G145" s="16"/>
    </row>
    <row r="146" spans="1:7" hidden="1" x14ac:dyDescent="0.25">
      <c r="A146" s="14"/>
      <c r="B146" s="20" t="s">
        <v>20</v>
      </c>
      <c r="C146" s="16"/>
      <c r="D146" s="16"/>
      <c r="E146" s="16"/>
      <c r="F146" s="16"/>
      <c r="G146" s="16"/>
    </row>
    <row r="147" spans="1:7" hidden="1" x14ac:dyDescent="0.25">
      <c r="A147" s="14"/>
      <c r="B147" s="20" t="s">
        <v>21</v>
      </c>
      <c r="C147" s="16"/>
      <c r="D147" s="16"/>
      <c r="E147" s="16"/>
      <c r="F147" s="16"/>
      <c r="G147" s="16"/>
    </row>
    <row r="148" spans="1:7" hidden="1" x14ac:dyDescent="0.25">
      <c r="A148" s="14"/>
      <c r="B148" s="20" t="s">
        <v>22</v>
      </c>
      <c r="C148" s="16"/>
      <c r="D148" s="16"/>
      <c r="E148" s="16"/>
      <c r="F148" s="16"/>
      <c r="G148" s="16"/>
    </row>
    <row r="149" spans="1:7" hidden="1" x14ac:dyDescent="0.25">
      <c r="A149" s="14" t="s">
        <v>120</v>
      </c>
      <c r="B149" s="18" t="s">
        <v>88</v>
      </c>
      <c r="C149" s="16"/>
      <c r="D149" s="16"/>
      <c r="E149" s="16"/>
      <c r="F149" s="16"/>
      <c r="G149" s="16"/>
    </row>
    <row r="150" spans="1:7" hidden="1" x14ac:dyDescent="0.25">
      <c r="A150" s="14" t="s">
        <v>121</v>
      </c>
      <c r="B150" s="19" t="s">
        <v>84</v>
      </c>
      <c r="C150" s="16"/>
      <c r="D150" s="16"/>
      <c r="E150" s="16"/>
      <c r="F150" s="16"/>
      <c r="G150" s="16"/>
    </row>
    <row r="151" spans="1:7" hidden="1" x14ac:dyDescent="0.25">
      <c r="A151" s="14"/>
      <c r="B151" s="20" t="s">
        <v>17</v>
      </c>
      <c r="C151" s="16"/>
      <c r="D151" s="16"/>
      <c r="E151" s="16"/>
      <c r="F151" s="16"/>
      <c r="G151" s="16"/>
    </row>
    <row r="152" spans="1:7" hidden="1" x14ac:dyDescent="0.25">
      <c r="A152" s="14"/>
      <c r="B152" s="20" t="s">
        <v>18</v>
      </c>
      <c r="C152" s="16"/>
      <c r="D152" s="16"/>
      <c r="E152" s="16"/>
      <c r="F152" s="16"/>
      <c r="G152" s="16"/>
    </row>
    <row r="153" spans="1:7" hidden="1" x14ac:dyDescent="0.25">
      <c r="A153" s="14"/>
      <c r="B153" s="20" t="s">
        <v>19</v>
      </c>
      <c r="C153" s="16"/>
      <c r="D153" s="16"/>
      <c r="E153" s="16"/>
      <c r="F153" s="16"/>
      <c r="G153" s="16"/>
    </row>
    <row r="154" spans="1:7" hidden="1" x14ac:dyDescent="0.25">
      <c r="A154" s="14"/>
      <c r="B154" s="20" t="s">
        <v>20</v>
      </c>
      <c r="C154" s="16"/>
      <c r="D154" s="16"/>
      <c r="E154" s="16"/>
      <c r="F154" s="16"/>
      <c r="G154" s="16"/>
    </row>
    <row r="155" spans="1:7" hidden="1" x14ac:dyDescent="0.25">
      <c r="A155" s="14"/>
      <c r="B155" s="20" t="s">
        <v>21</v>
      </c>
      <c r="C155" s="16"/>
      <c r="D155" s="16"/>
      <c r="E155" s="16"/>
      <c r="F155" s="16"/>
      <c r="G155" s="16"/>
    </row>
    <row r="156" spans="1:7" hidden="1" x14ac:dyDescent="0.25">
      <c r="A156" s="14"/>
      <c r="B156" s="20" t="s">
        <v>22</v>
      </c>
      <c r="C156" s="16"/>
      <c r="D156" s="16"/>
      <c r="E156" s="16"/>
      <c r="F156" s="16"/>
      <c r="G156" s="16"/>
    </row>
    <row r="157" spans="1:7" hidden="1" x14ac:dyDescent="0.25">
      <c r="A157" s="14" t="s">
        <v>122</v>
      </c>
      <c r="B157" s="19" t="s">
        <v>86</v>
      </c>
      <c r="C157" s="16"/>
      <c r="D157" s="16"/>
      <c r="E157" s="16"/>
      <c r="F157" s="16"/>
      <c r="G157" s="16"/>
    </row>
    <row r="158" spans="1:7" hidden="1" x14ac:dyDescent="0.25">
      <c r="A158" s="14"/>
      <c r="B158" s="20" t="s">
        <v>17</v>
      </c>
      <c r="C158" s="16"/>
      <c r="D158" s="16"/>
      <c r="E158" s="16"/>
      <c r="F158" s="16"/>
      <c r="G158" s="16"/>
    </row>
    <row r="159" spans="1:7" hidden="1" x14ac:dyDescent="0.25">
      <c r="A159" s="14"/>
      <c r="B159" s="20" t="s">
        <v>18</v>
      </c>
      <c r="C159" s="16"/>
      <c r="D159" s="16"/>
      <c r="E159" s="16"/>
      <c r="F159" s="16"/>
      <c r="G159" s="16"/>
    </row>
    <row r="160" spans="1:7" hidden="1" x14ac:dyDescent="0.25">
      <c r="A160" s="14"/>
      <c r="B160" s="20" t="s">
        <v>19</v>
      </c>
      <c r="C160" s="16"/>
      <c r="D160" s="16"/>
      <c r="E160" s="16"/>
      <c r="F160" s="16"/>
      <c r="G160" s="16"/>
    </row>
    <row r="161" spans="1:7" hidden="1" x14ac:dyDescent="0.25">
      <c r="A161" s="14"/>
      <c r="B161" s="20" t="s">
        <v>20</v>
      </c>
      <c r="C161" s="16"/>
      <c r="D161" s="16"/>
      <c r="E161" s="16"/>
      <c r="F161" s="16"/>
      <c r="G161" s="16"/>
    </row>
    <row r="162" spans="1:7" hidden="1" x14ac:dyDescent="0.25">
      <c r="A162" s="14"/>
      <c r="B162" s="20" t="s">
        <v>21</v>
      </c>
      <c r="C162" s="16"/>
      <c r="D162" s="16"/>
      <c r="E162" s="16"/>
      <c r="F162" s="16"/>
      <c r="G162" s="16"/>
    </row>
    <row r="163" spans="1:7" hidden="1" x14ac:dyDescent="0.25">
      <c r="A163" s="14"/>
      <c r="B163" s="20" t="s">
        <v>22</v>
      </c>
      <c r="C163" s="16"/>
      <c r="D163" s="16"/>
      <c r="E163" s="16"/>
      <c r="F163" s="16"/>
      <c r="G163" s="16"/>
    </row>
    <row r="164" spans="1:7" hidden="1" x14ac:dyDescent="0.25">
      <c r="A164" s="31" t="s">
        <v>123</v>
      </c>
      <c r="B164" s="32" t="s">
        <v>124</v>
      </c>
      <c r="C164" s="16"/>
      <c r="D164" s="16"/>
      <c r="E164" s="16"/>
      <c r="F164" s="16"/>
      <c r="G164" s="16"/>
    </row>
    <row r="165" spans="1:7" hidden="1" x14ac:dyDescent="0.25">
      <c r="A165" s="14" t="s">
        <v>125</v>
      </c>
      <c r="B165" s="18" t="s">
        <v>82</v>
      </c>
      <c r="C165" s="16"/>
      <c r="D165" s="16"/>
      <c r="E165" s="16"/>
      <c r="F165" s="16"/>
      <c r="G165" s="16"/>
    </row>
    <row r="166" spans="1:7" hidden="1" x14ac:dyDescent="0.25">
      <c r="A166" s="14" t="s">
        <v>126</v>
      </c>
      <c r="B166" s="19" t="s">
        <v>84</v>
      </c>
      <c r="C166" s="16"/>
      <c r="D166" s="16"/>
      <c r="E166" s="16"/>
      <c r="F166" s="16"/>
      <c r="G166" s="16"/>
    </row>
    <row r="167" spans="1:7" hidden="1" x14ac:dyDescent="0.25">
      <c r="A167" s="14"/>
      <c r="B167" s="20" t="s">
        <v>17</v>
      </c>
      <c r="C167" s="16"/>
      <c r="D167" s="16"/>
      <c r="E167" s="16"/>
      <c r="F167" s="16"/>
      <c r="G167" s="16"/>
    </row>
    <row r="168" spans="1:7" hidden="1" x14ac:dyDescent="0.25">
      <c r="A168" s="14"/>
      <c r="B168" s="20" t="s">
        <v>18</v>
      </c>
      <c r="C168" s="16"/>
      <c r="D168" s="16"/>
      <c r="E168" s="16"/>
      <c r="F168" s="16"/>
      <c r="G168" s="16"/>
    </row>
    <row r="169" spans="1:7" hidden="1" x14ac:dyDescent="0.25">
      <c r="A169" s="14"/>
      <c r="B169" s="20" t="s">
        <v>19</v>
      </c>
      <c r="C169" s="16"/>
      <c r="D169" s="16"/>
      <c r="E169" s="16"/>
      <c r="F169" s="16"/>
      <c r="G169" s="16"/>
    </row>
    <row r="170" spans="1:7" hidden="1" x14ac:dyDescent="0.25">
      <c r="A170" s="14"/>
      <c r="B170" s="20" t="s">
        <v>20</v>
      </c>
      <c r="C170" s="16"/>
      <c r="D170" s="16"/>
      <c r="E170" s="16"/>
      <c r="F170" s="16"/>
      <c r="G170" s="16"/>
    </row>
    <row r="171" spans="1:7" hidden="1" x14ac:dyDescent="0.25">
      <c r="A171" s="14"/>
      <c r="B171" s="20" t="s">
        <v>21</v>
      </c>
      <c r="C171" s="16"/>
      <c r="D171" s="16"/>
      <c r="E171" s="16"/>
      <c r="F171" s="16"/>
      <c r="G171" s="16"/>
    </row>
    <row r="172" spans="1:7" hidden="1" x14ac:dyDescent="0.25">
      <c r="A172" s="14"/>
      <c r="B172" s="20" t="s">
        <v>22</v>
      </c>
      <c r="C172" s="16"/>
      <c r="D172" s="16"/>
      <c r="E172" s="16"/>
      <c r="F172" s="16"/>
      <c r="G172" s="16"/>
    </row>
    <row r="173" spans="1:7" hidden="1" x14ac:dyDescent="0.25">
      <c r="A173" s="14" t="s">
        <v>127</v>
      </c>
      <c r="B173" s="19" t="s">
        <v>86</v>
      </c>
      <c r="C173" s="16"/>
      <c r="D173" s="16"/>
      <c r="E173" s="16"/>
      <c r="F173" s="16"/>
      <c r="G173" s="16"/>
    </row>
    <row r="174" spans="1:7" hidden="1" x14ac:dyDescent="0.25">
      <c r="A174" s="14"/>
      <c r="B174" s="20" t="s">
        <v>17</v>
      </c>
      <c r="C174" s="16"/>
      <c r="D174" s="16"/>
      <c r="E174" s="16"/>
      <c r="F174" s="16"/>
      <c r="G174" s="16"/>
    </row>
    <row r="175" spans="1:7" hidden="1" x14ac:dyDescent="0.25">
      <c r="A175" s="14"/>
      <c r="B175" s="20" t="s">
        <v>18</v>
      </c>
      <c r="C175" s="16"/>
      <c r="D175" s="16"/>
      <c r="E175" s="16"/>
      <c r="F175" s="16"/>
      <c r="G175" s="16"/>
    </row>
    <row r="176" spans="1:7" hidden="1" x14ac:dyDescent="0.25">
      <c r="A176" s="14"/>
      <c r="B176" s="20" t="s">
        <v>19</v>
      </c>
      <c r="C176" s="16"/>
      <c r="D176" s="16"/>
      <c r="E176" s="16"/>
      <c r="F176" s="16"/>
      <c r="G176" s="16"/>
    </row>
    <row r="177" spans="1:7" hidden="1" x14ac:dyDescent="0.25">
      <c r="A177" s="14"/>
      <c r="B177" s="20" t="s">
        <v>20</v>
      </c>
      <c r="C177" s="16"/>
      <c r="D177" s="16"/>
      <c r="E177" s="16"/>
      <c r="F177" s="16"/>
      <c r="G177" s="16"/>
    </row>
    <row r="178" spans="1:7" hidden="1" x14ac:dyDescent="0.25">
      <c r="A178" s="14"/>
      <c r="B178" s="20" t="s">
        <v>21</v>
      </c>
      <c r="C178" s="16"/>
      <c r="D178" s="16"/>
      <c r="E178" s="16"/>
      <c r="F178" s="16"/>
      <c r="G178" s="16"/>
    </row>
    <row r="179" spans="1:7" hidden="1" x14ac:dyDescent="0.25">
      <c r="A179" s="14"/>
      <c r="B179" s="20" t="s">
        <v>22</v>
      </c>
      <c r="C179" s="16"/>
      <c r="D179" s="16"/>
      <c r="E179" s="16"/>
      <c r="F179" s="16"/>
      <c r="G179" s="16"/>
    </row>
    <row r="180" spans="1:7" hidden="1" x14ac:dyDescent="0.25">
      <c r="A180" s="14" t="s">
        <v>128</v>
      </c>
      <c r="B180" s="18" t="s">
        <v>88</v>
      </c>
      <c r="C180" s="16"/>
      <c r="D180" s="16"/>
      <c r="E180" s="16"/>
      <c r="F180" s="16"/>
      <c r="G180" s="16"/>
    </row>
    <row r="181" spans="1:7" hidden="1" x14ac:dyDescent="0.25">
      <c r="A181" s="14" t="s">
        <v>129</v>
      </c>
      <c r="B181" s="19" t="s">
        <v>84</v>
      </c>
      <c r="C181" s="16"/>
      <c r="D181" s="16"/>
      <c r="E181" s="16"/>
      <c r="F181" s="16"/>
      <c r="G181" s="16"/>
    </row>
    <row r="182" spans="1:7" hidden="1" x14ac:dyDescent="0.25">
      <c r="A182" s="14"/>
      <c r="B182" s="20" t="s">
        <v>17</v>
      </c>
      <c r="C182" s="16"/>
      <c r="D182" s="16"/>
      <c r="E182" s="16"/>
      <c r="F182" s="16"/>
      <c r="G182" s="16"/>
    </row>
    <row r="183" spans="1:7" hidden="1" x14ac:dyDescent="0.25">
      <c r="A183" s="14"/>
      <c r="B183" s="20" t="s">
        <v>18</v>
      </c>
      <c r="C183" s="16"/>
      <c r="D183" s="16"/>
      <c r="E183" s="16"/>
      <c r="F183" s="16"/>
      <c r="G183" s="16"/>
    </row>
    <row r="184" spans="1:7" hidden="1" x14ac:dyDescent="0.25">
      <c r="A184" s="14"/>
      <c r="B184" s="20" t="s">
        <v>19</v>
      </c>
      <c r="C184" s="16"/>
      <c r="D184" s="16"/>
      <c r="E184" s="16"/>
      <c r="F184" s="16"/>
      <c r="G184" s="16"/>
    </row>
    <row r="185" spans="1:7" hidden="1" x14ac:dyDescent="0.25">
      <c r="A185" s="14"/>
      <c r="B185" s="20" t="s">
        <v>20</v>
      </c>
      <c r="C185" s="16"/>
      <c r="D185" s="16"/>
      <c r="E185" s="16"/>
      <c r="F185" s="16"/>
      <c r="G185" s="16"/>
    </row>
    <row r="186" spans="1:7" hidden="1" x14ac:dyDescent="0.25">
      <c r="A186" s="14"/>
      <c r="B186" s="20" t="s">
        <v>21</v>
      </c>
      <c r="C186" s="16"/>
      <c r="D186" s="16"/>
      <c r="E186" s="16"/>
      <c r="F186" s="16"/>
      <c r="G186" s="16"/>
    </row>
    <row r="187" spans="1:7" hidden="1" x14ac:dyDescent="0.25">
      <c r="A187" s="14"/>
      <c r="B187" s="20" t="s">
        <v>22</v>
      </c>
      <c r="C187" s="16"/>
      <c r="D187" s="16"/>
      <c r="E187" s="16"/>
      <c r="F187" s="16"/>
      <c r="G187" s="16"/>
    </row>
    <row r="188" spans="1:7" hidden="1" x14ac:dyDescent="0.25">
      <c r="A188" s="14" t="s">
        <v>130</v>
      </c>
      <c r="B188" s="19" t="s">
        <v>86</v>
      </c>
      <c r="C188" s="16"/>
      <c r="D188" s="16"/>
      <c r="E188" s="16"/>
      <c r="F188" s="16"/>
      <c r="G188" s="16"/>
    </row>
    <row r="189" spans="1:7" hidden="1" x14ac:dyDescent="0.25">
      <c r="A189" s="14"/>
      <c r="B189" s="20" t="s">
        <v>17</v>
      </c>
      <c r="C189" s="16"/>
      <c r="D189" s="16"/>
      <c r="E189" s="16"/>
      <c r="F189" s="16"/>
      <c r="G189" s="16"/>
    </row>
    <row r="190" spans="1:7" hidden="1" x14ac:dyDescent="0.25">
      <c r="A190" s="14"/>
      <c r="B190" s="20" t="s">
        <v>18</v>
      </c>
      <c r="C190" s="16"/>
      <c r="D190" s="16"/>
      <c r="E190" s="16"/>
      <c r="F190" s="16"/>
      <c r="G190" s="16"/>
    </row>
    <row r="191" spans="1:7" hidden="1" x14ac:dyDescent="0.25">
      <c r="A191" s="14"/>
      <c r="B191" s="20" t="s">
        <v>19</v>
      </c>
      <c r="C191" s="16"/>
      <c r="D191" s="16"/>
      <c r="E191" s="16"/>
      <c r="F191" s="16"/>
      <c r="G191" s="16"/>
    </row>
    <row r="192" spans="1:7" hidden="1" x14ac:dyDescent="0.25">
      <c r="A192" s="14"/>
      <c r="B192" s="20" t="s">
        <v>20</v>
      </c>
      <c r="C192" s="16"/>
      <c r="D192" s="16"/>
      <c r="E192" s="16"/>
      <c r="F192" s="16"/>
      <c r="G192" s="16"/>
    </row>
    <row r="193" spans="1:7" hidden="1" x14ac:dyDescent="0.25">
      <c r="A193" s="14"/>
      <c r="B193" s="20" t="s">
        <v>21</v>
      </c>
      <c r="C193" s="16"/>
      <c r="D193" s="16"/>
      <c r="E193" s="16"/>
      <c r="F193" s="16"/>
      <c r="G193" s="16"/>
    </row>
    <row r="194" spans="1:7" hidden="1" x14ac:dyDescent="0.25">
      <c r="A194" s="14"/>
      <c r="B194" s="20" t="s">
        <v>22</v>
      </c>
      <c r="C194" s="16"/>
      <c r="D194" s="16"/>
      <c r="E194" s="16"/>
      <c r="F194" s="16"/>
      <c r="G194" s="16"/>
    </row>
    <row r="195" spans="1:7" x14ac:dyDescent="0.25">
      <c r="A195" s="24"/>
    </row>
    <row r="196" spans="1:7" x14ac:dyDescent="0.25">
      <c r="A196" s="24"/>
    </row>
    <row r="197" spans="1:7" x14ac:dyDescent="0.25">
      <c r="A197" s="26"/>
    </row>
    <row r="200" spans="1:7" x14ac:dyDescent="0.25">
      <c r="B200" s="145"/>
    </row>
    <row r="201" spans="1:7" ht="39.75" customHeight="1" x14ac:dyDescent="0.25">
      <c r="B201" s="145"/>
    </row>
  </sheetData>
  <mergeCells count="4">
    <mergeCell ref="F1:G1"/>
    <mergeCell ref="A3:G3"/>
    <mergeCell ref="A4:G4"/>
    <mergeCell ref="B200:B20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60" zoomScaleNormal="100" workbookViewId="0">
      <selection activeCell="X47" sqref="X47"/>
    </sheetView>
  </sheetViews>
  <sheetFormatPr defaultRowHeight="15.75" x14ac:dyDescent="0.25"/>
  <cols>
    <col min="1" max="1" width="9.140625" style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4.7109375" style="2" customWidth="1"/>
    <col min="7" max="7" width="18.140625" style="2" customWidth="1"/>
    <col min="8" max="16384" width="9.140625" style="2"/>
  </cols>
  <sheetData>
    <row r="1" spans="1:7" ht="60" customHeight="1" x14ac:dyDescent="0.3">
      <c r="E1" s="3"/>
      <c r="F1" s="141" t="s">
        <v>286</v>
      </c>
      <c r="G1" s="141"/>
    </row>
    <row r="2" spans="1:7" x14ac:dyDescent="0.25">
      <c r="E2" s="33"/>
      <c r="F2" s="33"/>
      <c r="G2" s="33"/>
    </row>
    <row r="3" spans="1:7" ht="18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x14ac:dyDescent="0.25">
      <c r="A4" s="144" t="s">
        <v>319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 t="s">
        <v>131</v>
      </c>
      <c r="B7" s="11" t="s">
        <v>132</v>
      </c>
      <c r="C7" s="11"/>
      <c r="D7" s="11"/>
      <c r="E7" s="11"/>
      <c r="F7" s="11"/>
      <c r="G7" s="11"/>
    </row>
    <row r="8" spans="1:7" x14ac:dyDescent="0.25">
      <c r="A8" s="14" t="s">
        <v>133</v>
      </c>
      <c r="B8" s="15" t="s">
        <v>134</v>
      </c>
      <c r="C8" s="16"/>
      <c r="D8" s="16"/>
      <c r="E8" s="16"/>
      <c r="F8" s="16"/>
      <c r="G8" s="16"/>
    </row>
    <row r="9" spans="1:7" hidden="1" x14ac:dyDescent="0.25">
      <c r="A9" s="14"/>
      <c r="B9" s="34" t="s">
        <v>135</v>
      </c>
      <c r="C9" s="16"/>
      <c r="D9" s="16"/>
      <c r="E9" s="16"/>
      <c r="F9" s="16"/>
      <c r="G9" s="16"/>
    </row>
    <row r="10" spans="1:7" hidden="1" x14ac:dyDescent="0.25">
      <c r="A10" s="14"/>
      <c r="B10" s="34" t="s">
        <v>136</v>
      </c>
      <c r="C10" s="16"/>
      <c r="D10" s="16"/>
      <c r="E10" s="16"/>
      <c r="F10" s="16"/>
      <c r="G10" s="16"/>
    </row>
    <row r="11" spans="1:7" hidden="1" x14ac:dyDescent="0.25">
      <c r="A11" s="14"/>
      <c r="B11" s="34" t="s">
        <v>137</v>
      </c>
      <c r="C11" s="16"/>
      <c r="D11" s="16"/>
      <c r="E11" s="16"/>
      <c r="F11" s="16"/>
      <c r="G11" s="16"/>
    </row>
    <row r="12" spans="1:7" x14ac:dyDescent="0.25">
      <c r="A12" s="14"/>
      <c r="B12" s="34" t="s">
        <v>138</v>
      </c>
      <c r="C12" s="104">
        <v>2020</v>
      </c>
      <c r="D12" s="104">
        <v>10</v>
      </c>
      <c r="E12" s="104">
        <v>1</v>
      </c>
      <c r="F12" s="104"/>
      <c r="G12" s="105">
        <v>3031.82</v>
      </c>
    </row>
    <row r="13" spans="1:7" hidden="1" x14ac:dyDescent="0.25">
      <c r="A13" s="14"/>
      <c r="B13" s="34" t="s">
        <v>139</v>
      </c>
      <c r="C13" s="21"/>
      <c r="D13" s="21"/>
      <c r="E13" s="21"/>
      <c r="F13" s="106"/>
      <c r="G13" s="105"/>
    </row>
    <row r="14" spans="1:7" s="35" customFormat="1" x14ac:dyDescent="0.25">
      <c r="A14" s="10" t="s">
        <v>140</v>
      </c>
      <c r="B14" s="15" t="s">
        <v>141</v>
      </c>
      <c r="C14" s="39"/>
      <c r="D14" s="39"/>
      <c r="E14" s="39"/>
      <c r="F14" s="11"/>
      <c r="G14" s="11"/>
    </row>
    <row r="15" spans="1:7" ht="0.75" customHeight="1" x14ac:dyDescent="0.25">
      <c r="A15" s="14"/>
      <c r="B15" s="34" t="s">
        <v>135</v>
      </c>
      <c r="C15" s="21"/>
      <c r="D15" s="21"/>
      <c r="E15" s="21"/>
      <c r="F15" s="16"/>
      <c r="G15" s="16"/>
    </row>
    <row r="16" spans="1:7" hidden="1" x14ac:dyDescent="0.25">
      <c r="A16" s="14"/>
      <c r="B16" s="34" t="s">
        <v>136</v>
      </c>
      <c r="C16" s="21"/>
      <c r="D16" s="21"/>
      <c r="E16" s="21"/>
      <c r="F16" s="16"/>
      <c r="G16" s="16"/>
    </row>
    <row r="17" spans="1:7" hidden="1" x14ac:dyDescent="0.25">
      <c r="A17" s="14"/>
      <c r="B17" s="34" t="s">
        <v>137</v>
      </c>
      <c r="C17" s="21"/>
      <c r="D17" s="21"/>
      <c r="E17" s="21"/>
      <c r="F17" s="16"/>
      <c r="G17" s="16"/>
    </row>
    <row r="18" spans="1:7" hidden="1" x14ac:dyDescent="0.25">
      <c r="A18" s="14"/>
      <c r="B18" s="34" t="s">
        <v>138</v>
      </c>
      <c r="C18" s="21"/>
      <c r="D18" s="21"/>
      <c r="E18" s="21"/>
      <c r="F18" s="16"/>
      <c r="G18" s="16"/>
    </row>
    <row r="19" spans="1:7" x14ac:dyDescent="0.25">
      <c r="A19" s="14"/>
      <c r="B19" s="34" t="s">
        <v>139</v>
      </c>
      <c r="C19" s="21">
        <v>2020</v>
      </c>
      <c r="D19" s="21">
        <v>10</v>
      </c>
      <c r="E19" s="21">
        <v>1</v>
      </c>
      <c r="F19" s="16"/>
      <c r="G19" s="22">
        <v>26584.400000000001</v>
      </c>
    </row>
    <row r="20" spans="1:7" hidden="1" x14ac:dyDescent="0.25">
      <c r="A20" s="14" t="s">
        <v>142</v>
      </c>
      <c r="B20" s="15" t="s">
        <v>143</v>
      </c>
      <c r="C20" s="16"/>
      <c r="D20" s="16"/>
      <c r="E20" s="16"/>
      <c r="F20" s="16"/>
      <c r="G20" s="16"/>
    </row>
    <row r="21" spans="1:7" hidden="1" x14ac:dyDescent="0.25">
      <c r="A21" s="14"/>
      <c r="B21" s="34" t="s">
        <v>135</v>
      </c>
      <c r="C21" s="16"/>
      <c r="D21" s="16"/>
      <c r="E21" s="16"/>
      <c r="F21" s="16"/>
      <c r="G21" s="16"/>
    </row>
    <row r="22" spans="1:7" hidden="1" x14ac:dyDescent="0.25">
      <c r="A22" s="14"/>
      <c r="B22" s="34" t="s">
        <v>136</v>
      </c>
      <c r="C22" s="16"/>
      <c r="D22" s="16"/>
      <c r="E22" s="16"/>
      <c r="F22" s="16"/>
      <c r="G22" s="16"/>
    </row>
    <row r="23" spans="1:7" hidden="1" x14ac:dyDescent="0.25">
      <c r="A23" s="14"/>
      <c r="B23" s="34" t="s">
        <v>137</v>
      </c>
      <c r="C23" s="16"/>
      <c r="D23" s="16"/>
      <c r="E23" s="16"/>
      <c r="F23" s="16"/>
      <c r="G23" s="16"/>
    </row>
    <row r="24" spans="1:7" hidden="1" x14ac:dyDescent="0.25">
      <c r="A24" s="14"/>
      <c r="B24" s="34" t="s">
        <v>138</v>
      </c>
      <c r="C24" s="16"/>
      <c r="D24" s="16"/>
      <c r="E24" s="16"/>
      <c r="F24" s="16"/>
      <c r="G24" s="16"/>
    </row>
    <row r="25" spans="1:7" hidden="1" x14ac:dyDescent="0.25">
      <c r="A25" s="14"/>
      <c r="B25" s="34" t="s">
        <v>139</v>
      </c>
      <c r="C25" s="16"/>
      <c r="D25" s="16"/>
      <c r="E25" s="16"/>
      <c r="F25" s="16"/>
      <c r="G25" s="16"/>
    </row>
    <row r="26" spans="1:7" x14ac:dyDescent="0.25">
      <c r="A26" s="24"/>
    </row>
    <row r="27" spans="1:7" x14ac:dyDescent="0.25">
      <c r="A27" s="24"/>
    </row>
    <row r="28" spans="1:7" x14ac:dyDescent="0.25">
      <c r="A28" s="26"/>
    </row>
    <row r="31" spans="1:7" x14ac:dyDescent="0.25">
      <c r="B31" s="27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zoomScale="60" zoomScaleNormal="100" workbookViewId="0">
      <selection activeCell="C28" sqref="C28"/>
    </sheetView>
  </sheetViews>
  <sheetFormatPr defaultRowHeight="15.75" x14ac:dyDescent="0.25"/>
  <cols>
    <col min="1" max="1" width="9.140625" style="1"/>
    <col min="2" max="2" width="74.2851562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4.7109375" style="2" customWidth="1"/>
    <col min="7" max="7" width="18.140625" style="2" customWidth="1"/>
    <col min="8" max="16384" width="9.140625" style="2"/>
  </cols>
  <sheetData>
    <row r="1" spans="1:7" ht="60" customHeight="1" x14ac:dyDescent="0.3">
      <c r="E1" s="3"/>
      <c r="F1" s="141" t="s">
        <v>286</v>
      </c>
      <c r="G1" s="141"/>
    </row>
    <row r="2" spans="1:7" ht="18.75" x14ac:dyDescent="0.3">
      <c r="E2" s="3"/>
      <c r="F2" s="88"/>
      <c r="G2" s="88"/>
    </row>
    <row r="3" spans="1:7" ht="18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x14ac:dyDescent="0.25">
      <c r="A4" s="144" t="s">
        <v>319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47.25" x14ac:dyDescent="0.25">
      <c r="A7" s="36" t="s">
        <v>144</v>
      </c>
      <c r="B7" s="37" t="s">
        <v>145</v>
      </c>
      <c r="C7" s="11"/>
      <c r="D7" s="11"/>
      <c r="E7" s="11"/>
      <c r="F7" s="11"/>
      <c r="G7" s="11"/>
    </row>
    <row r="8" spans="1:7" ht="31.5" x14ac:dyDescent="0.25">
      <c r="A8" s="14" t="s">
        <v>146</v>
      </c>
      <c r="B8" s="32" t="s">
        <v>147</v>
      </c>
      <c r="C8" s="16"/>
      <c r="D8" s="16"/>
      <c r="E8" s="16"/>
      <c r="F8" s="16"/>
      <c r="G8" s="16"/>
    </row>
    <row r="9" spans="1:7" hidden="1" x14ac:dyDescent="0.25">
      <c r="A9" s="14" t="s">
        <v>148</v>
      </c>
      <c r="B9" s="18" t="s">
        <v>149</v>
      </c>
      <c r="C9" s="16"/>
      <c r="D9" s="21"/>
      <c r="E9" s="16"/>
      <c r="F9" s="16"/>
      <c r="G9" s="16"/>
    </row>
    <row r="10" spans="1:7" x14ac:dyDescent="0.25">
      <c r="A10" s="14"/>
      <c r="B10" s="38" t="s">
        <v>150</v>
      </c>
      <c r="C10" s="21">
        <v>2020</v>
      </c>
      <c r="D10" s="21">
        <v>10</v>
      </c>
      <c r="E10" s="21">
        <v>1</v>
      </c>
      <c r="F10" s="106"/>
      <c r="G10" s="105">
        <v>456.63</v>
      </c>
    </row>
    <row r="11" spans="1:7" x14ac:dyDescent="0.25">
      <c r="A11" s="14"/>
      <c r="B11" s="38" t="s">
        <v>151</v>
      </c>
      <c r="C11" s="21">
        <v>2020</v>
      </c>
      <c r="D11" s="21">
        <v>10</v>
      </c>
      <c r="E11" s="21">
        <v>1</v>
      </c>
      <c r="F11" s="21"/>
      <c r="G11" s="105">
        <f>470.17+475.7</f>
        <v>945.87</v>
      </c>
    </row>
    <row r="12" spans="1:7" x14ac:dyDescent="0.25">
      <c r="A12" s="14"/>
      <c r="B12" s="38" t="s">
        <v>152</v>
      </c>
      <c r="C12" s="21">
        <v>2020</v>
      </c>
      <c r="D12" s="21">
        <v>10</v>
      </c>
      <c r="E12" s="21">
        <v>1</v>
      </c>
      <c r="F12" s="21"/>
      <c r="G12" s="105">
        <f>501.3+519.14</f>
        <v>1020.44</v>
      </c>
    </row>
    <row r="13" spans="1:7" ht="0.75" customHeight="1" x14ac:dyDescent="0.25">
      <c r="A13" s="14"/>
      <c r="B13" s="38" t="s">
        <v>153</v>
      </c>
      <c r="C13" s="21"/>
      <c r="D13" s="21"/>
      <c r="E13" s="21"/>
      <c r="F13" s="21"/>
      <c r="G13" s="105"/>
    </row>
    <row r="14" spans="1:7" hidden="1" x14ac:dyDescent="0.25">
      <c r="A14" s="14"/>
      <c r="B14" s="38" t="s">
        <v>154</v>
      </c>
      <c r="C14" s="21"/>
      <c r="D14" s="21"/>
      <c r="E14" s="21"/>
      <c r="F14" s="21"/>
      <c r="G14" s="105"/>
    </row>
    <row r="15" spans="1:7" hidden="1" x14ac:dyDescent="0.25">
      <c r="A15" s="14"/>
      <c r="B15" s="38" t="s">
        <v>155</v>
      </c>
      <c r="C15" s="21"/>
      <c r="D15" s="21"/>
      <c r="E15" s="21"/>
      <c r="F15" s="106"/>
      <c r="G15" s="107"/>
    </row>
    <row r="16" spans="1:7" x14ac:dyDescent="0.25">
      <c r="A16" s="14" t="s">
        <v>156</v>
      </c>
      <c r="B16" s="18" t="s">
        <v>157</v>
      </c>
      <c r="C16" s="21"/>
      <c r="D16" s="21"/>
      <c r="E16" s="21"/>
      <c r="F16" s="21"/>
      <c r="G16" s="105"/>
    </row>
    <row r="17" spans="1:7" hidden="1" x14ac:dyDescent="0.25">
      <c r="A17" s="14" t="s">
        <v>158</v>
      </c>
      <c r="B17" s="38" t="s">
        <v>150</v>
      </c>
      <c r="C17" s="21"/>
      <c r="D17" s="21"/>
      <c r="E17" s="21"/>
      <c r="F17" s="21"/>
      <c r="G17" s="105"/>
    </row>
    <row r="18" spans="1:7" hidden="1" x14ac:dyDescent="0.25">
      <c r="A18" s="14" t="s">
        <v>159</v>
      </c>
      <c r="B18" s="38" t="s">
        <v>151</v>
      </c>
      <c r="C18" s="21"/>
      <c r="D18" s="21"/>
      <c r="E18" s="21"/>
      <c r="F18" s="21"/>
      <c r="G18" s="105"/>
    </row>
    <row r="19" spans="1:7" hidden="1" x14ac:dyDescent="0.25">
      <c r="A19" s="14" t="s">
        <v>160</v>
      </c>
      <c r="B19" s="38" t="s">
        <v>152</v>
      </c>
      <c r="C19" s="21"/>
      <c r="D19" s="21"/>
      <c r="E19" s="21"/>
      <c r="F19" s="21"/>
      <c r="G19" s="105"/>
    </row>
    <row r="20" spans="1:7" x14ac:dyDescent="0.25">
      <c r="A20" s="14" t="s">
        <v>161</v>
      </c>
      <c r="B20" s="38" t="s">
        <v>153</v>
      </c>
      <c r="C20" s="21">
        <v>2020</v>
      </c>
      <c r="D20" s="21">
        <v>10</v>
      </c>
      <c r="E20" s="21">
        <v>1</v>
      </c>
      <c r="F20" s="21"/>
      <c r="G20" s="104">
        <v>3569.55</v>
      </c>
    </row>
    <row r="21" spans="1:7" x14ac:dyDescent="0.25">
      <c r="A21" s="14" t="s">
        <v>162</v>
      </c>
      <c r="B21" s="38" t="s">
        <v>154</v>
      </c>
      <c r="C21" s="21">
        <v>2020</v>
      </c>
      <c r="D21" s="21">
        <v>10</v>
      </c>
      <c r="E21" s="21">
        <v>1</v>
      </c>
      <c r="F21" s="21"/>
      <c r="G21" s="104">
        <v>3907.86</v>
      </c>
    </row>
    <row r="22" spans="1:7" x14ac:dyDescent="0.25">
      <c r="A22" s="24"/>
    </row>
    <row r="23" spans="1:7" x14ac:dyDescent="0.25">
      <c r="A23" s="24"/>
    </row>
    <row r="24" spans="1:7" x14ac:dyDescent="0.25">
      <c r="A24" s="26"/>
    </row>
    <row r="27" spans="1:7" x14ac:dyDescent="0.25">
      <c r="B27" s="27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="60" zoomScaleNormal="100" workbookViewId="0">
      <selection activeCell="C27" sqref="C27"/>
    </sheetView>
  </sheetViews>
  <sheetFormatPr defaultRowHeight="15.75" x14ac:dyDescent="0.25"/>
  <cols>
    <col min="1" max="1" width="9.140625" style="1" customWidth="1"/>
    <col min="2" max="2" width="75.14062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4.7109375" style="2" customWidth="1"/>
    <col min="7" max="7" width="18.140625" style="2" customWidth="1"/>
    <col min="8" max="16384" width="9.140625" style="2"/>
  </cols>
  <sheetData>
    <row r="1" spans="1:7" ht="60" customHeight="1" x14ac:dyDescent="0.3">
      <c r="E1" s="3"/>
      <c r="F1" s="141" t="s">
        <v>286</v>
      </c>
      <c r="G1" s="141"/>
    </row>
    <row r="2" spans="1:7" ht="18.75" x14ac:dyDescent="0.3">
      <c r="E2" s="3"/>
      <c r="F2" s="88"/>
      <c r="G2" s="88"/>
    </row>
    <row r="3" spans="1:7" ht="18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x14ac:dyDescent="0.25">
      <c r="A4" s="144" t="s">
        <v>1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31.5" x14ac:dyDescent="0.25">
      <c r="A7" s="36" t="s">
        <v>163</v>
      </c>
      <c r="B7" s="37" t="s">
        <v>164</v>
      </c>
      <c r="C7" s="11"/>
      <c r="D7" s="11"/>
      <c r="E7" s="11"/>
      <c r="F7" s="11"/>
      <c r="G7" s="11"/>
    </row>
    <row r="8" spans="1:7" x14ac:dyDescent="0.25">
      <c r="A8" s="14" t="s">
        <v>146</v>
      </c>
      <c r="B8" s="15" t="s">
        <v>165</v>
      </c>
      <c r="C8" s="16"/>
      <c r="D8" s="16"/>
      <c r="E8" s="16"/>
      <c r="F8" s="16"/>
      <c r="G8" s="16"/>
    </row>
    <row r="9" spans="1:7" x14ac:dyDescent="0.25">
      <c r="A9" s="14" t="s">
        <v>166</v>
      </c>
      <c r="B9" s="18" t="s">
        <v>149</v>
      </c>
      <c r="C9" s="16"/>
      <c r="D9" s="16"/>
      <c r="E9" s="16"/>
      <c r="F9" s="16"/>
      <c r="G9" s="16"/>
    </row>
    <row r="10" spans="1:7" x14ac:dyDescent="0.25">
      <c r="A10" s="14"/>
      <c r="B10" s="38" t="s">
        <v>150</v>
      </c>
      <c r="C10" s="16"/>
      <c r="D10" s="16"/>
      <c r="E10" s="16"/>
      <c r="F10" s="16"/>
      <c r="G10" s="16"/>
    </row>
    <row r="11" spans="1:7" x14ac:dyDescent="0.25">
      <c r="A11" s="14"/>
      <c r="B11" s="38" t="s">
        <v>151</v>
      </c>
      <c r="C11" s="16"/>
      <c r="D11" s="16"/>
      <c r="E11" s="16"/>
      <c r="F11" s="16"/>
      <c r="G11" s="16"/>
    </row>
    <row r="12" spans="1:7" x14ac:dyDescent="0.25">
      <c r="A12" s="14"/>
      <c r="B12" s="38" t="s">
        <v>152</v>
      </c>
      <c r="C12" s="16"/>
      <c r="D12" s="16"/>
      <c r="E12" s="16"/>
      <c r="F12" s="16"/>
      <c r="G12" s="16"/>
    </row>
    <row r="13" spans="1:7" x14ac:dyDescent="0.25">
      <c r="A13" s="14"/>
      <c r="B13" s="38" t="s">
        <v>153</v>
      </c>
      <c r="C13" s="16"/>
      <c r="D13" s="16"/>
      <c r="E13" s="16"/>
      <c r="F13" s="16"/>
      <c r="G13" s="16"/>
    </row>
    <row r="14" spans="1:7" x14ac:dyDescent="0.25">
      <c r="A14" s="14"/>
      <c r="B14" s="38" t="s">
        <v>154</v>
      </c>
      <c r="C14" s="16"/>
      <c r="D14" s="16"/>
      <c r="E14" s="16"/>
      <c r="F14" s="16"/>
      <c r="G14" s="16"/>
    </row>
    <row r="15" spans="1:7" x14ac:dyDescent="0.25">
      <c r="A15" s="14"/>
      <c r="B15" s="38" t="s">
        <v>155</v>
      </c>
      <c r="C15" s="16"/>
      <c r="D15" s="16"/>
      <c r="E15" s="16"/>
      <c r="F15" s="16"/>
      <c r="G15" s="16"/>
    </row>
    <row r="16" spans="1:7" x14ac:dyDescent="0.25">
      <c r="A16" s="14" t="s">
        <v>167</v>
      </c>
      <c r="B16" s="18" t="s">
        <v>157</v>
      </c>
      <c r="C16" s="16"/>
      <c r="D16" s="16"/>
      <c r="E16" s="16"/>
      <c r="F16" s="16"/>
      <c r="G16" s="16"/>
    </row>
    <row r="17" spans="1:7" x14ac:dyDescent="0.25">
      <c r="A17" s="14"/>
      <c r="B17" s="38" t="s">
        <v>150</v>
      </c>
      <c r="C17" s="16"/>
      <c r="D17" s="16"/>
      <c r="E17" s="16"/>
      <c r="F17" s="16"/>
      <c r="G17" s="16"/>
    </row>
    <row r="18" spans="1:7" x14ac:dyDescent="0.25">
      <c r="A18" s="14"/>
      <c r="B18" s="38" t="s">
        <v>151</v>
      </c>
      <c r="C18" s="16"/>
      <c r="D18" s="16"/>
      <c r="E18" s="16"/>
      <c r="F18" s="16"/>
      <c r="G18" s="16"/>
    </row>
    <row r="19" spans="1:7" x14ac:dyDescent="0.25">
      <c r="A19" s="14"/>
      <c r="B19" s="38" t="s">
        <v>152</v>
      </c>
      <c r="C19" s="16"/>
      <c r="D19" s="16"/>
      <c r="E19" s="16"/>
      <c r="F19" s="16"/>
      <c r="G19" s="16"/>
    </row>
    <row r="20" spans="1:7" x14ac:dyDescent="0.25">
      <c r="A20" s="14"/>
      <c r="B20" s="38" t="s">
        <v>153</v>
      </c>
      <c r="C20" s="16"/>
      <c r="D20" s="16"/>
      <c r="E20" s="16"/>
      <c r="F20" s="16"/>
      <c r="G20" s="16"/>
    </row>
    <row r="21" spans="1:7" x14ac:dyDescent="0.25">
      <c r="A21" s="14"/>
      <c r="B21" s="38" t="s">
        <v>154</v>
      </c>
      <c r="C21" s="16"/>
      <c r="D21" s="16"/>
      <c r="E21" s="16"/>
      <c r="F21" s="16"/>
      <c r="G21" s="16"/>
    </row>
    <row r="22" spans="1:7" x14ac:dyDescent="0.25">
      <c r="A22" s="14"/>
      <c r="B22" s="38" t="s">
        <v>155</v>
      </c>
      <c r="C22" s="16"/>
      <c r="D22" s="16"/>
      <c r="E22" s="16"/>
      <c r="F22" s="16"/>
      <c r="G22" s="16"/>
    </row>
    <row r="23" spans="1:7" x14ac:dyDescent="0.25">
      <c r="A23" s="24"/>
    </row>
    <row r="24" spans="1:7" x14ac:dyDescent="0.25">
      <c r="A24" s="24"/>
    </row>
    <row r="25" spans="1:7" x14ac:dyDescent="0.25">
      <c r="A25" s="26"/>
    </row>
    <row r="28" spans="1:7" x14ac:dyDescent="0.25">
      <c r="B28" s="27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zoomScale="60" zoomScaleNormal="100" workbookViewId="0">
      <selection activeCell="L12" sqref="L12"/>
    </sheetView>
  </sheetViews>
  <sheetFormatPr defaultRowHeight="15.75" x14ac:dyDescent="0.25"/>
  <cols>
    <col min="1" max="1" width="9.140625" style="1" customWidth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6" width="24.7109375" style="2" customWidth="1"/>
    <col min="7" max="7" width="18.140625" style="2" customWidth="1"/>
    <col min="8" max="16384" width="9.140625" style="2"/>
  </cols>
  <sheetData>
    <row r="1" spans="1:7" ht="60" customHeight="1" x14ac:dyDescent="0.3">
      <c r="E1" s="3"/>
      <c r="F1" s="141" t="s">
        <v>286</v>
      </c>
      <c r="G1" s="141"/>
    </row>
    <row r="2" spans="1:7" ht="18.75" x14ac:dyDescent="0.3">
      <c r="E2" s="3"/>
      <c r="F2" s="80"/>
      <c r="G2" s="80"/>
    </row>
    <row r="3" spans="1:7" ht="18" x14ac:dyDescent="0.25">
      <c r="A3" s="142" t="s">
        <v>0</v>
      </c>
      <c r="B3" s="142"/>
      <c r="C3" s="142"/>
      <c r="D3" s="142"/>
      <c r="E3" s="142"/>
      <c r="F3" s="142"/>
      <c r="G3" s="142"/>
    </row>
    <row r="4" spans="1:7" ht="18" x14ac:dyDescent="0.25">
      <c r="A4" s="144" t="s">
        <v>319</v>
      </c>
      <c r="B4" s="144"/>
      <c r="C4" s="144"/>
      <c r="D4" s="144"/>
      <c r="E4" s="144"/>
      <c r="F4" s="144"/>
      <c r="G4" s="144"/>
    </row>
    <row r="5" spans="1:7" s="6" customFormat="1" ht="63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s="9" customFormat="1" ht="12.75" x14ac:dyDescent="0.25">
      <c r="A6" s="7" t="s">
        <v>9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31.5" x14ac:dyDescent="0.25">
      <c r="A7" s="36" t="s">
        <v>168</v>
      </c>
      <c r="B7" s="37" t="s">
        <v>169</v>
      </c>
      <c r="C7" s="39"/>
      <c r="D7" s="39"/>
      <c r="E7" s="39"/>
      <c r="F7" s="39"/>
      <c r="G7" s="39"/>
    </row>
    <row r="8" spans="1:7" x14ac:dyDescent="0.25">
      <c r="A8" s="14" t="s">
        <v>170</v>
      </c>
      <c r="B8" s="40" t="s">
        <v>171</v>
      </c>
      <c r="C8" s="21"/>
      <c r="D8" s="21"/>
      <c r="E8" s="21"/>
      <c r="F8" s="21"/>
      <c r="G8" s="21"/>
    </row>
    <row r="9" spans="1:7" x14ac:dyDescent="0.25">
      <c r="A9" s="14" t="s">
        <v>172</v>
      </c>
      <c r="B9" s="40" t="s">
        <v>173</v>
      </c>
      <c r="C9" s="21">
        <v>2020</v>
      </c>
      <c r="D9" s="21">
        <v>110</v>
      </c>
      <c r="E9" s="21">
        <v>1</v>
      </c>
      <c r="F9" s="21"/>
      <c r="G9" s="22">
        <v>595042.73</v>
      </c>
    </row>
    <row r="10" spans="1:7" x14ac:dyDescent="0.25">
      <c r="A10" s="24"/>
    </row>
    <row r="11" spans="1:7" x14ac:dyDescent="0.25">
      <c r="A11" s="24"/>
    </row>
    <row r="12" spans="1:7" x14ac:dyDescent="0.25">
      <c r="A12" s="26"/>
    </row>
    <row r="15" spans="1:7" x14ac:dyDescent="0.25">
      <c r="B15" s="27"/>
    </row>
    <row r="16" spans="1:7" x14ac:dyDescent="0.25">
      <c r="A16" s="41"/>
      <c r="B16" s="41"/>
      <c r="C16" s="41"/>
      <c r="D16" s="41"/>
      <c r="E16" s="41"/>
      <c r="F16" s="41"/>
      <c r="G16" s="41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5</vt:i4>
      </vt:variant>
    </vt:vector>
  </HeadingPairs>
  <TitlesOfParts>
    <vt:vector size="23" baseType="lpstr">
      <vt:lpstr>Титул</vt:lpstr>
      <vt:lpstr>28а) ВЛ горы</vt:lpstr>
      <vt:lpstr>28а) ВЛ город</vt:lpstr>
      <vt:lpstr>28а) равнина</vt:lpstr>
      <vt:lpstr>28а) КЛ</vt:lpstr>
      <vt:lpstr>28а) ПС</vt:lpstr>
      <vt:lpstr>28а) ТП до 35</vt:lpstr>
      <vt:lpstr>28а) РТП ДО 35</vt:lpstr>
      <vt:lpstr>28а) ПС 35 и выше</vt:lpstr>
      <vt:lpstr>28а)РТУ ПР2</vt:lpstr>
      <vt:lpstr>ПР3а(28а)РТУ</vt:lpstr>
      <vt:lpstr>ПР3в (28в)РТУ</vt:lpstr>
      <vt:lpstr>28а)РТУ ПР3</vt:lpstr>
      <vt:lpstr>28б) reshenie_tarif_2019</vt:lpstr>
      <vt:lpstr>fact_srednie_dannie_fact_moshno</vt:lpstr>
      <vt:lpstr>fact_srednie_dannie_dline_VL_m</vt:lpstr>
      <vt:lpstr>info_TP_2019</vt:lpstr>
      <vt:lpstr>info_zayavki_TP_2019</vt:lpstr>
      <vt:lpstr>'28а)РТУ ПР2'!Область_печати</vt:lpstr>
      <vt:lpstr>'28б) reshenie_tarif_2019'!Область_печати</vt:lpstr>
      <vt:lpstr>'ПР3а(28а)РТУ'!Область_печати</vt:lpstr>
      <vt:lpstr>'ПР3в (28в)РТУ'!Область_печати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2019-10-21T07:50:36Z</dcterms:modified>
</cp:coreProperties>
</file>